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13" firstSheet="4" activeTab="14"/>
  </bookViews>
  <sheets>
    <sheet name="J01" sheetId="1" r:id="rId1"/>
    <sheet name="J02" sheetId="2" r:id="rId2"/>
    <sheet name="J03" sheetId="3" r:id="rId3"/>
    <sheet name="J04" sheetId="4" r:id="rId4"/>
    <sheet name="J05" sheetId="5" r:id="rId5"/>
    <sheet name="J06" sheetId="6" r:id="rId6"/>
    <sheet name="J07 " sheetId="7" r:id="rId7"/>
    <sheet name="J08" sheetId="8" r:id="rId8"/>
    <sheet name="J09" sheetId="9" r:id="rId9"/>
    <sheet name="J10" sheetId="10" r:id="rId10"/>
    <sheet name="J11" sheetId="11" r:id="rId11"/>
    <sheet name="J12" sheetId="12" r:id="rId12"/>
    <sheet name="J13" sheetId="13" r:id="rId13"/>
    <sheet name="J14" sheetId="14" r:id="rId14"/>
    <sheet name="J15" sheetId="15" r:id="rId15"/>
    <sheet name="J16" sheetId="16" r:id="rId16"/>
    <sheet name="J17" sheetId="17" r:id="rId17"/>
    <sheet name="J18" sheetId="18" r:id="rId18"/>
    <sheet name="J19" sheetId="19" r:id="rId19"/>
    <sheet name="J20" sheetId="20" r:id="rId20"/>
    <sheet name="J21" sheetId="21" r:id="rId21"/>
    <sheet name="J22" sheetId="22" r:id="rId22"/>
    <sheet name="J23" sheetId="23" r:id="rId23"/>
    <sheet name="J24" sheetId="24" r:id="rId24"/>
    <sheet name="J25" sheetId="25" r:id="rId25"/>
    <sheet name="J26" sheetId="26" r:id="rId26"/>
    <sheet name="J27" sheetId="27" r:id="rId27"/>
    <sheet name="J28" sheetId="28" r:id="rId28"/>
    <sheet name="J29" sheetId="29" r:id="rId29"/>
    <sheet name="J30" sheetId="30" r:id="rId30"/>
    <sheet name="J31" sheetId="31" r:id="rId31"/>
    <sheet name="J32" sheetId="32" r:id="rId32"/>
    <sheet name="J33" sheetId="33" r:id="rId33"/>
  </sheets>
  <definedNames/>
  <calcPr fullCalcOnLoad="1" fullPrecision="0"/>
</workbook>
</file>

<file path=xl/sharedStrings.xml><?xml version="1.0" encoding="utf-8"?>
<sst xmlns="http://schemas.openxmlformats.org/spreadsheetml/2006/main" count="5256" uniqueCount="3820">
  <si>
    <t>2020年度林州市一般公共预算收支决算总表</t>
  </si>
  <si>
    <t>单位:万元</t>
  </si>
  <si>
    <t>预算科目</t>
  </si>
  <si>
    <t>决算数</t>
  </si>
  <si>
    <t>税收收入</t>
  </si>
  <si>
    <t>一、一般公共服务支出</t>
  </si>
  <si>
    <t xml:space="preserve">  01、增值税</t>
  </si>
  <si>
    <t>二、国防支出</t>
  </si>
  <si>
    <t xml:space="preserve">  02、企业所得税</t>
  </si>
  <si>
    <t>三、公共安全支出</t>
  </si>
  <si>
    <t xml:space="preserve">  03、个人所得税</t>
  </si>
  <si>
    <t>四、教育支出</t>
  </si>
  <si>
    <t xml:space="preserve">  04、城市维护建设税</t>
  </si>
  <si>
    <t>五、科学技术支出</t>
  </si>
  <si>
    <t xml:space="preserve">  05、资源税</t>
  </si>
  <si>
    <t>六、文化旅游体育与传媒支出</t>
  </si>
  <si>
    <t xml:space="preserve">  06、房产税</t>
  </si>
  <si>
    <t>七、社会保障和就业支出</t>
  </si>
  <si>
    <t xml:space="preserve">  07、印花税</t>
  </si>
  <si>
    <t>八、卫生健康支出</t>
  </si>
  <si>
    <t xml:space="preserve">  08、城镇土地使用税</t>
  </si>
  <si>
    <t>九、节能环保支出</t>
  </si>
  <si>
    <t xml:space="preserve">  09、土地增值税</t>
  </si>
  <si>
    <t>十、城乡社区支出</t>
  </si>
  <si>
    <t xml:space="preserve">  10、车船税</t>
  </si>
  <si>
    <t>十一、农林水支出</t>
  </si>
  <si>
    <t xml:space="preserve">  11、耕地占用税</t>
  </si>
  <si>
    <t>十二、交通运输支出</t>
  </si>
  <si>
    <t xml:space="preserve">  12、契税</t>
  </si>
  <si>
    <t>十三、资源勘探工业信息等支出</t>
  </si>
  <si>
    <t xml:space="preserve">  13、环境保护税</t>
  </si>
  <si>
    <t>十四、商业服务业等支出</t>
  </si>
  <si>
    <t xml:space="preserve">  14、其他税收收入</t>
  </si>
  <si>
    <t>十五、金融支出</t>
  </si>
  <si>
    <t>非税收入</t>
  </si>
  <si>
    <t>十六、援助其他地区支出</t>
  </si>
  <si>
    <t xml:space="preserve">  01、专项收入</t>
  </si>
  <si>
    <t>十七、自然资源海洋气象等支出</t>
  </si>
  <si>
    <t xml:space="preserve">  02、行政事业性收费收入</t>
  </si>
  <si>
    <t>十八、住房保障支出</t>
  </si>
  <si>
    <t xml:space="preserve">  03、罚没收入</t>
  </si>
  <si>
    <t>十九、粮油物资储备支出</t>
  </si>
  <si>
    <t xml:space="preserve">  04、国有资本经营收入</t>
  </si>
  <si>
    <t>二十、灾害防治及应急管理支出</t>
  </si>
  <si>
    <t xml:space="preserve">  05、国有资产有偿使用收入</t>
  </si>
  <si>
    <t>二十一、其他支出</t>
  </si>
  <si>
    <t>　06、捐赠收入</t>
  </si>
  <si>
    <t>二十二、债务付息支出</t>
  </si>
  <si>
    <t>　07、政府住房基金收入</t>
  </si>
  <si>
    <t xml:space="preserve">  99、其他收入</t>
  </si>
  <si>
    <t>本 年 收 入 合 计</t>
  </si>
  <si>
    <t>本 年 支 出 合 计</t>
  </si>
  <si>
    <t>2020年度林州市一般公共预算收入决算表</t>
  </si>
  <si>
    <t>一般公共预算收入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</si>
  <si>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</si>
  <si>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</si>
  <si>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</si>
  <si>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</si>
  <si>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</si>
  <si>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</si>
  <si>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</si>
  <si>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</si>
  <si>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</si>
  <si>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</si>
  <si>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</si>
  <si>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</si>
  <si>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</si>
  <si>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</si>
  <si>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</si>
  <si>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</si>
  <si>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</si>
  <si>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</si>
  <si>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</si>
  <si>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</si>
  <si>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</si>
  <si>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</si>
  <si>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</si>
  <si>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</si>
  <si>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</si>
  <si>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</si>
  <si>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</si>
  <si>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</si>
  <si>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</si>
  <si>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</si>
  <si>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</si>
  <si>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</si>
  <si>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</si>
  <si>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</si>
  <si>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</si>
  <si>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</si>
  <si>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</si>
  <si>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</si>
  <si>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</si>
  <si>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</si>
  <si>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</si>
  <si>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</si>
  <si>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</si>
  <si>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</si>
  <si>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</si>
  <si>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</si>
  <si>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</si>
  <si>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</si>
  <si>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</si>
  <si>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</si>
  <si>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</si>
  <si>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</si>
  <si>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</si>
  <si>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</si>
  <si>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</si>
  <si>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</si>
  <si>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</si>
  <si>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</si>
  <si>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</si>
  <si>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</si>
  <si>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</si>
  <si>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</si>
  <si>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</si>
  <si>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</si>
  <si>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</si>
  <si>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</si>
  <si>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</si>
  <si>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</si>
  <si>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</si>
  <si>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</si>
  <si>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</si>
  <si>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</si>
  <si>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</si>
  <si>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</si>
  <si>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</si>
  <si>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</si>
  <si>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</si>
  <si>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</si>
  <si>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</si>
  <si>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</si>
  <si>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</si>
  <si>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</si>
  <si>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</si>
  <si>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</si>
  <si>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</si>
  <si>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</si>
  <si>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</si>
  <si>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</si>
  <si>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</si>
  <si>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</si>
  <si>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</si>
  <si>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</si>
  <si>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</si>
  <si>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</si>
  <si>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</si>
  <si>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</si>
  <si>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</si>
  <si>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</si>
  <si>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</si>
  <si>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</si>
  <si>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</si>
  <si>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</si>
  <si>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</si>
  <si>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</si>
  <si>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</si>
  <si>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</si>
  <si>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</si>
  <si>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</si>
  <si>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</si>
  <si>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</si>
  <si>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</si>
  <si>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</si>
  <si>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</si>
  <si>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</si>
  <si>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</si>
  <si>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</si>
  <si>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</si>
  <si>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</si>
  <si>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</si>
  <si>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</si>
  <si>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</si>
  <si>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</si>
  <si>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</si>
  <si>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</si>
  <si>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</si>
  <si>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</si>
  <si>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</si>
  <si>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</si>
  <si>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</si>
  <si>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</si>
  <si>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</si>
  <si>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</si>
  <si>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</si>
  <si>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</si>
  <si>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</si>
  <si>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</si>
  <si>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</si>
  <si>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</si>
  <si>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</si>
  <si>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</si>
  <si>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</si>
  <si>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</si>
  <si>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</si>
  <si>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</si>
  <si>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</si>
  <si>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</si>
  <si>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</si>
  <si>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</si>
  <si>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</si>
  <si>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</si>
  <si>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</si>
  <si>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</si>
  <si>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</si>
  <si>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</si>
  <si>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</si>
  <si>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</si>
  <si>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</si>
  <si>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</si>
  <si>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</si>
  <si>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</si>
  <si>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</si>
  <si>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</si>
  <si>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</si>
  <si>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</si>
  <si>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</si>
  <si>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</si>
  <si>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</si>
  <si>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</si>
  <si>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</si>
  <si>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</si>
  <si>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</si>
  <si>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</si>
  <si>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</si>
  <si>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</si>
  <si>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</si>
  <si>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</si>
  <si>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</si>
  <si>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</si>
  <si>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</si>
  <si>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</si>
  <si>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</si>
  <si>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</si>
  <si>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</si>
  <si>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</si>
  <si>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</si>
  <si>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</si>
  <si>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</si>
  <si>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</si>
  <si>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</si>
  <si>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</si>
  <si>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</si>
  <si>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</si>
  <si>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</si>
  <si>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</si>
  <si>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</si>
  <si>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</si>
  <si>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</si>
  <si>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</si>
  <si>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</si>
  <si>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</si>
  <si>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</si>
  <si>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</si>
  <si>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</si>
  <si>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</si>
  <si>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</si>
  <si>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</si>
  <si>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</si>
  <si>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</si>
  <si>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</si>
  <si>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</si>
  <si>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</si>
  <si>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</si>
  <si>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</si>
  <si>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</si>
  <si>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</si>
  <si>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</si>
  <si>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</si>
  <si>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</si>
  <si>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</si>
  <si>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</si>
  <si>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</si>
  <si>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</si>
  <si>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</si>
  <si>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</si>
  <si>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</si>
  <si>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</si>
  <si>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</si>
  <si>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</si>
  <si>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</si>
  <si>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</si>
  <si>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</si>
  <si>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</si>
  <si>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</si>
  <si>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</si>
  <si>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</si>
  <si>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</si>
  <si>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</si>
  <si>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</si>
  <si>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</si>
  <si>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</si>
  <si>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</si>
  <si>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</si>
  <si>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</si>
  <si>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</si>
  <si>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</si>
  <si>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</si>
  <si>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</si>
  <si>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</si>
  <si>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</si>
  <si>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</si>
  <si>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</si>
  <si>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</si>
  <si>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</si>
  <si>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</si>
  <si>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</si>
  <si>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</si>
  <si>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</si>
  <si>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</si>
  <si>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</si>
  <si>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</si>
  <si>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</si>
  <si>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</si>
  <si>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</si>
  <si>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</si>
  <si>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</si>
  <si>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</si>
  <si>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</si>
  <si>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</si>
  <si>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</si>
  <si>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</si>
  <si>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</si>
  <si>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</si>
  <si>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</si>
  <si>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</si>
  <si>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</si>
  <si>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</si>
  <si>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</si>
  <si>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</si>
  <si>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</si>
  <si>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</si>
  <si>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</si>
  <si>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</si>
  <si>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</si>
  <si>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</si>
  <si>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</si>
  <si>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</si>
  <si>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</si>
  <si>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</si>
  <si>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</si>
  <si>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</si>
  <si>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</si>
  <si>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</si>
  <si>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</si>
  <si>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</si>
  <si>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</si>
  <si>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</si>
  <si>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</si>
  <si>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</si>
  <si>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</si>
  <si>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</si>
  <si>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</si>
  <si>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</si>
  <si>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</si>
  <si>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</si>
  <si>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</si>
  <si>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</si>
  <si>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</si>
  <si>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</si>
  <si>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</si>
  <si>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</si>
  <si>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</si>
  <si>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</si>
  <si>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</si>
  <si>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</si>
  <si>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</si>
  <si>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</si>
  <si>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</si>
  <si>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</si>
  <si>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</si>
  <si>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</si>
  <si>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</si>
  <si>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</si>
  <si>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</si>
  <si>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</si>
  <si>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</si>
  <si>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</si>
  <si>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</si>
  <si>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</si>
  <si>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</si>
  <si>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</si>
  <si>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</si>
  <si>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</si>
  <si>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</si>
  <si>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</si>
  <si>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</si>
  <si>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</si>
  <si>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</si>
  <si>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</si>
  <si>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</si>
  <si>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</si>
  <si>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</si>
  <si>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</si>
  <si>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</si>
  <si>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</si>
  <si>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</si>
  <si>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</si>
  <si>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</si>
  <si>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</si>
  <si>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</si>
  <si>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</si>
  <si>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</si>
  <si>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</si>
  <si>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</si>
  <si>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</si>
  <si>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</si>
  <si>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</si>
  <si>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</si>
  <si>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</si>
  <si>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</si>
  <si>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</si>
  <si>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</si>
  <si>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</si>
  <si>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</si>
  <si>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</si>
  <si>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</si>
  <si>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</si>
  <si>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</si>
  <si>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</si>
  <si>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</si>
  <si>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</si>
  <si>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</si>
  <si>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</si>
  <si>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</si>
  <si>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</si>
  <si>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</si>
  <si>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</si>
  <si>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</si>
  <si>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</si>
  <si>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</si>
  <si>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</si>
  <si>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</si>
  <si>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</si>
  <si>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</si>
  <si>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</si>
  <si>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</si>
  <si>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</si>
  <si>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</si>
  <si>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</si>
  <si>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</si>
  <si>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</si>
  <si>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</si>
  <si>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</si>
  <si>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</si>
  <si>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</si>
  <si>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</si>
  <si>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</si>
  <si>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</si>
  <si>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</si>
  <si>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</si>
  <si>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</si>
  <si>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</si>
  <si>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</si>
  <si>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</si>
  <si>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</si>
  <si>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</si>
  <si>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</si>
  <si>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</si>
  <si>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</si>
  <si>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</si>
  <si>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</si>
  <si>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</si>
  <si>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</si>
  <si>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</si>
  <si>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</si>
  <si>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</si>
  <si>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</si>
  <si>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</si>
  <si>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</si>
  <si>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</si>
  <si>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</si>
  <si>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</si>
  <si>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</si>
  <si>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</si>
  <si>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</si>
  <si>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</si>
  <si>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</si>
  <si>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</si>
  <si>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</si>
  <si>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</si>
  <si>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</si>
  <si>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</si>
  <si>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</si>
  <si>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</si>
  <si>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</si>
  <si>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</si>
  <si>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</si>
  <si>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</si>
  <si>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</si>
  <si>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</si>
  <si>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</si>
  <si>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</si>
  <si>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</si>
  <si>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</si>
  <si>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</si>
  <si>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</si>
  <si>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</si>
  <si>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</si>
  <si>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</si>
  <si>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</si>
  <si>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</si>
  <si>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</si>
  <si>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</si>
  <si>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</si>
  <si>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</si>
  <si>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</si>
  <si>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</si>
  <si>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</si>
  <si>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</si>
  <si>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</si>
  <si>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</si>
  <si>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</si>
  <si>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</si>
  <si>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</si>
  <si>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</si>
  <si>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</si>
  <si>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</si>
  <si>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</si>
  <si>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</si>
  <si>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</si>
  <si>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</si>
  <si>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</si>
  <si>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</si>
  <si>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</si>
  <si>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</si>
  <si>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</si>
  <si>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</si>
  <si>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</si>
  <si>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</si>
  <si>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</si>
  <si>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</si>
  <si>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</si>
  <si>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</si>
  <si>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</si>
  <si>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</si>
  <si>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</si>
  <si>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</si>
  <si>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</si>
  <si>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</si>
  <si>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</si>
  <si>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</si>
  <si>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</si>
  <si>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</si>
  <si>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</si>
  <si>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</si>
  <si>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</si>
  <si>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</si>
  <si>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</si>
  <si>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</si>
  <si>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</si>
  <si>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</si>
  <si>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</si>
  <si>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</si>
  <si>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</si>
  <si>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</si>
  <si>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</si>
  <si>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</si>
  <si>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</si>
  <si>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</si>
  <si>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</si>
  <si>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</si>
  <si>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</si>
  <si>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</si>
  <si>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</si>
  <si>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</si>
  <si>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</si>
  <si>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</si>
  <si>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</si>
  <si>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</si>
  <si>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</si>
  <si>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</si>
  <si>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</si>
  <si>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</si>
  <si>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</si>
  <si>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</si>
  <si>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</si>
  <si>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</si>
  <si>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</si>
  <si>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</si>
  <si>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</si>
  <si>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</si>
  <si>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</si>
  <si>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</si>
  <si>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</si>
  <si>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</si>
  <si>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</si>
  <si>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</si>
  <si>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</si>
  <si>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</si>
  <si>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</si>
  <si>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</si>
  <si>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</si>
  <si>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</si>
  <si>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</si>
  <si>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</si>
  <si>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</si>
  <si>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</si>
  <si>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</si>
  <si>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</si>
  <si>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</si>
  <si>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</si>
  <si>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</si>
  <si>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</si>
  <si>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</si>
  <si>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</si>
  <si>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</si>
  <si>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</si>
  <si>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</si>
  <si>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</si>
  <si>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</si>
  <si>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</si>
  <si>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</si>
  <si>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</si>
  <si>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</si>
  <si>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</si>
  <si>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</si>
  <si>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</si>
  <si>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</si>
  <si>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</si>
  <si>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</si>
  <si>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</si>
  <si>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</si>
  <si>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</si>
  <si>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</si>
  <si>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</si>
  <si>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</si>
  <si>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</si>
  <si>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</si>
  <si>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</si>
  <si>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</si>
  <si>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</si>
  <si>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</si>
  <si>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</si>
  <si>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</si>
  <si>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</si>
  <si>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</si>
  <si>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</si>
  <si>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</si>
  <si>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</si>
  <si>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</si>
  <si>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</si>
  <si>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</si>
  <si>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</si>
  <si>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</si>
  <si>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</si>
  <si>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</si>
  <si>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</si>
  <si>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</si>
  <si>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</si>
  <si>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</si>
  <si>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</si>
  <si>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</si>
  <si>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</si>
  <si>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</si>
  <si>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</si>
  <si>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</si>
  <si>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</si>
  <si>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</si>
  <si>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</si>
  <si>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</si>
  <si>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</si>
  <si>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</si>
  <si>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</si>
  <si>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</si>
  <si>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</si>
  <si>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</si>
  <si>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</si>
  <si>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</si>
  <si>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</si>
  <si>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</si>
  <si>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</si>
  <si>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</si>
  <si>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</si>
  <si>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</si>
  <si>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</si>
  <si>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</si>
  <si>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</si>
  <si>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</si>
  <si>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</si>
  <si>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</si>
  <si>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</si>
  <si>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</si>
  <si>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</si>
  <si>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</si>
  <si>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</si>
  <si>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</si>
  <si>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</si>
  <si>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</si>
  <si>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</si>
  <si>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</si>
  <si>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</si>
  <si>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</si>
  <si>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</si>
  <si>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</si>
  <si>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</si>
  <si>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</si>
  <si>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</si>
  <si>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</si>
  <si>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</si>
  <si>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</si>
  <si>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</si>
  <si>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</si>
  <si>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</si>
  <si>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</si>
  <si>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</si>
  <si>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2020年度林州市一般公共预算支出决算表</t>
  </si>
  <si>
    <t>单位：万元</t>
  </si>
  <si>
    <t>项     目</t>
  </si>
  <si>
    <t>备注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</si>
  <si>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</si>
  <si>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</si>
  <si>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</si>
  <si>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</si>
  <si>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</si>
  <si>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</si>
  <si>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</si>
  <si>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</si>
  <si>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</si>
  <si>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</si>
  <si>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</si>
  <si>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</si>
  <si>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</si>
  <si>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</si>
  <si>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</si>
  <si>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</si>
  <si>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</si>
  <si>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</si>
  <si>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</si>
  <si>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</si>
  <si>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</si>
  <si>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</si>
  <si>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</si>
  <si>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</si>
  <si>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</si>
  <si>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</si>
  <si>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</si>
  <si>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</si>
  <si>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</si>
  <si>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</si>
  <si>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</si>
  <si>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</si>
  <si>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</si>
  <si>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</si>
  <si>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</si>
  <si>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</si>
  <si>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</si>
  <si>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</si>
  <si>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</si>
  <si>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</si>
  <si>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</si>
  <si>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</si>
  <si>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</si>
  <si>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</si>
  <si>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</si>
  <si>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</si>
  <si>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</si>
  <si>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</si>
  <si>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</si>
  <si>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</si>
  <si>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</si>
  <si>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</si>
  <si>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</si>
  <si>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</si>
  <si>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</si>
  <si>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</si>
  <si>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</si>
  <si>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</si>
  <si>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</si>
  <si>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</si>
  <si>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</si>
  <si>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</si>
  <si>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</si>
  <si>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</si>
  <si>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</si>
  <si>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</si>
  <si>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</si>
  <si>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</si>
  <si>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</si>
  <si>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</si>
  <si>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</si>
  <si>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</si>
  <si>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</si>
  <si>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</si>
  <si>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</si>
  <si>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</si>
  <si>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</si>
  <si>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</si>
  <si>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</si>
  <si>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</si>
  <si>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</si>
  <si>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</si>
  <si>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</si>
  <si>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</si>
  <si>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</si>
  <si>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</si>
  <si>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</si>
  <si>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</si>
  <si>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</si>
  <si>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</si>
  <si>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</si>
  <si>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</si>
  <si>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</si>
  <si>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</si>
  <si>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</si>
  <si>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</si>
  <si>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</si>
  <si>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</si>
  <si>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</si>
  <si>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</si>
  <si>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</si>
  <si>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</si>
  <si>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</si>
  <si>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</si>
  <si>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</si>
  <si>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</si>
  <si>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</si>
  <si>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</si>
  <si>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</si>
  <si>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</si>
  <si>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</si>
  <si>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</si>
  <si>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</si>
  <si>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</si>
  <si>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</si>
  <si>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</si>
  <si>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</si>
  <si>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</si>
  <si>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</si>
  <si>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</si>
  <si>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</si>
  <si>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</si>
  <si>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</si>
  <si>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</si>
  <si>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</si>
  <si>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</si>
  <si>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</si>
  <si>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</si>
  <si>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</si>
  <si>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</si>
  <si>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</si>
  <si>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</si>
  <si>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</si>
  <si>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</si>
  <si>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</si>
  <si>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</si>
  <si>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</si>
  <si>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</si>
  <si>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</si>
  <si>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</si>
  <si>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</si>
  <si>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</si>
  <si>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</si>
  <si>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</si>
  <si>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</si>
  <si>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</si>
  <si>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</si>
  <si>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</si>
  <si>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</si>
  <si>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</si>
  <si>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</si>
  <si>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</si>
  <si>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</si>
  <si>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</si>
  <si>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</si>
  <si>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</si>
  <si>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</si>
  <si>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</si>
  <si>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</si>
  <si>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</si>
  <si>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</si>
  <si>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</si>
  <si>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</si>
  <si>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</si>
  <si>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</si>
  <si>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</si>
  <si>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</si>
  <si>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</si>
  <si>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</si>
  <si>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</si>
  <si>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</si>
  <si>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</si>
  <si>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</si>
  <si>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</si>
  <si>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</si>
  <si>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</si>
  <si>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</si>
  <si>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</si>
  <si>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</si>
  <si>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</si>
  <si>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</si>
  <si>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</si>
  <si>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</si>
  <si>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</si>
  <si>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</si>
  <si>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</si>
  <si>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</si>
  <si>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</si>
  <si>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</si>
  <si>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</si>
  <si>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</si>
  <si>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</si>
  <si>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</si>
  <si>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</si>
  <si>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</si>
  <si>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</si>
  <si>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</si>
  <si>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</si>
  <si>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</si>
  <si>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</si>
  <si>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</si>
  <si>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</si>
  <si>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</si>
  <si>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</si>
  <si>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</si>
  <si>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</si>
  <si>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</si>
  <si>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</si>
  <si>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</si>
  <si>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</si>
  <si>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</si>
  <si>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</si>
  <si>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</si>
  <si>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</si>
  <si>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</si>
  <si>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</si>
  <si>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</si>
  <si>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</si>
  <si>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</si>
  <si>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</si>
  <si>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</si>
  <si>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</si>
  <si>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</si>
  <si>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</si>
  <si>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</si>
  <si>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</si>
  <si>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</si>
  <si>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</si>
  <si>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</si>
  <si>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</si>
  <si>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</si>
  <si>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</si>
  <si>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</si>
  <si>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</si>
  <si>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</si>
  <si>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</si>
  <si>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</si>
  <si>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</si>
  <si>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</si>
  <si>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</si>
  <si>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</si>
  <si>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</si>
  <si>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</si>
  <si>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</si>
  <si>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</si>
  <si>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</si>
  <si>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</si>
  <si>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</si>
  <si>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</si>
  <si>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</si>
  <si>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</si>
  <si>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</si>
  <si>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</si>
  <si>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</si>
  <si>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</si>
  <si>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</si>
  <si>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</si>
  <si>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</si>
  <si>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</si>
  <si>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</si>
  <si>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</si>
  <si>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</si>
  <si>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</si>
  <si>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</si>
  <si>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</si>
  <si>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</si>
  <si>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</si>
  <si>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</si>
  <si>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</si>
  <si>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</si>
  <si>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</si>
  <si>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</si>
  <si>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</si>
  <si>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</si>
  <si>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</si>
  <si>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</si>
  <si>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</si>
  <si>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</si>
  <si>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</si>
  <si>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</si>
  <si>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</si>
  <si>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</si>
  <si>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</si>
  <si>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</si>
  <si>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</si>
  <si>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</si>
  <si>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</si>
  <si>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</si>
  <si>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</si>
  <si>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</si>
  <si>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</si>
  <si>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</si>
  <si>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</si>
  <si>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</si>
  <si>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</si>
  <si>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</si>
  <si>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</si>
  <si>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</si>
  <si>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</si>
  <si>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</si>
  <si>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</si>
  <si>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</si>
  <si>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</si>
  <si>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</si>
  <si>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</si>
  <si>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</si>
  <si>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</si>
  <si>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</si>
  <si>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</si>
  <si>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</si>
  <si>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</si>
  <si>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</si>
  <si>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</si>
  <si>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</si>
  <si>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</si>
  <si>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</si>
  <si>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</si>
  <si>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</si>
  <si>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</si>
  <si>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</si>
  <si>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</si>
  <si>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</si>
  <si>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</si>
  <si>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</si>
  <si>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</si>
  <si>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</si>
  <si>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</si>
  <si>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</si>
  <si>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</si>
  <si>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</si>
  <si>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</si>
  <si>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</si>
  <si>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</si>
  <si>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</si>
  <si>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</si>
  <si>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</si>
  <si>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</si>
  <si>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</si>
  <si>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</si>
  <si>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</si>
  <si>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</si>
  <si>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</si>
  <si>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</si>
  <si>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</si>
  <si>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</si>
  <si>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</si>
  <si>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</si>
  <si>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</si>
  <si>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</si>
  <si>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</si>
  <si>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</si>
  <si>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</si>
  <si>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</si>
  <si>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</si>
  <si>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</si>
  <si>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</si>
  <si>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</si>
  <si>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</si>
  <si>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</si>
  <si>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</si>
  <si>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</si>
  <si>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</si>
  <si>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</si>
  <si>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</si>
  <si>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</si>
  <si>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</si>
  <si>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</si>
  <si>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</si>
  <si>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</si>
  <si>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</si>
  <si>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</si>
  <si>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</si>
  <si>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</si>
  <si>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</si>
  <si>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</si>
  <si>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</si>
  <si>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</si>
  <si>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</si>
  <si>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</si>
  <si>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</si>
  <si>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</si>
  <si>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</si>
  <si>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</si>
  <si>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</si>
  <si>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</si>
  <si>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</si>
  <si>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</si>
  <si>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</si>
  <si>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</si>
  <si>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</si>
  <si>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</si>
  <si>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</si>
  <si>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</si>
  <si>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</si>
  <si>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</si>
  <si>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</si>
  <si>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</si>
  <si>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</si>
  <si>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</si>
  <si>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</si>
  <si>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</si>
  <si>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</si>
  <si>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</si>
  <si>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</si>
  <si>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</si>
  <si>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</si>
  <si>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</si>
  <si>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</si>
  <si>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</si>
  <si>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</si>
  <si>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</si>
  <si>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</si>
  <si>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</si>
  <si>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</si>
  <si>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</si>
  <si>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</si>
  <si>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</si>
  <si>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</si>
  <si>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</si>
  <si>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</si>
  <si>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</si>
  <si>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</si>
  <si>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</si>
  <si>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</si>
  <si>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</si>
  <si>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</si>
  <si>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</si>
  <si>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</si>
  <si>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</si>
  <si>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</si>
  <si>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</si>
  <si>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</si>
  <si>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</si>
  <si>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</si>
  <si>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</si>
  <si>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</si>
  <si>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</si>
  <si>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</si>
  <si>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</si>
  <si>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</si>
  <si>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</si>
  <si>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</si>
  <si>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</si>
  <si>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</si>
  <si>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</si>
  <si>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</si>
  <si>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</si>
  <si>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</si>
  <si>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</si>
  <si>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</si>
  <si>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</si>
  <si>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</si>
  <si>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</si>
  <si>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</si>
  <si>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</si>
  <si>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</si>
  <si>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</si>
  <si>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</si>
  <si>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</si>
  <si>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</si>
  <si>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</si>
  <si>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</si>
  <si>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</si>
  <si>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</si>
  <si>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</si>
  <si>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</si>
  <si>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</si>
  <si>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</si>
  <si>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</si>
  <si>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</si>
  <si>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</si>
  <si>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</si>
  <si>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</si>
  <si>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</si>
  <si>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</si>
  <si>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</si>
  <si>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</si>
  <si>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</si>
  <si>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</si>
  <si>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</si>
  <si>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</si>
  <si>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</si>
  <si>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</si>
  <si>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</si>
  <si>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</si>
  <si>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</si>
  <si>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</si>
  <si>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</si>
  <si>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</si>
  <si>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</si>
  <si>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</si>
  <si>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</si>
  <si>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</si>
  <si>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</si>
  <si>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</si>
  <si>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</si>
  <si>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</si>
  <si>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</si>
  <si>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</si>
  <si>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</si>
  <si>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</si>
  <si>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</si>
  <si>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</si>
  <si>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</si>
  <si>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</si>
  <si>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</si>
  <si>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</si>
  <si>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</si>
  <si>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</si>
  <si>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</si>
  <si>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</si>
  <si>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</si>
  <si>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</si>
  <si>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</si>
  <si>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</si>
  <si>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</si>
  <si>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</si>
  <si>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</si>
  <si>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</si>
  <si>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</si>
  <si>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</si>
  <si>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</si>
  <si>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</si>
  <si>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</si>
  <si>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</si>
  <si>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</si>
  <si>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</si>
  <si>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</si>
  <si>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</si>
  <si>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</si>
  <si>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</si>
  <si>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</si>
  <si>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</si>
  <si>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</si>
  <si>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</si>
  <si>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</si>
  <si>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</si>
  <si>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</si>
  <si>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</si>
  <si>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</si>
  <si>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</si>
  <si>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</si>
  <si>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</si>
  <si>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</si>
  <si>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</si>
  <si>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</si>
  <si>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</si>
  <si>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</si>
  <si>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</si>
  <si>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</si>
  <si>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</si>
  <si>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</si>
  <si>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</si>
  <si>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</si>
  <si>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</si>
  <si>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</si>
  <si>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</si>
  <si>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</si>
  <si>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</si>
  <si>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</si>
  <si>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</si>
  <si>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</si>
  <si>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</si>
  <si>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</si>
  <si>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</si>
  <si>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</si>
  <si>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</si>
  <si>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</si>
  <si>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</si>
  <si>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</si>
  <si>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</si>
  <si>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</si>
  <si>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</si>
  <si>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</si>
  <si>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</si>
  <si>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</si>
  <si>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</si>
  <si>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</si>
  <si>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</si>
  <si>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</si>
  <si>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</si>
  <si>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</si>
  <si>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</si>
  <si>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</si>
  <si>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</si>
  <si>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</si>
  <si>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</si>
  <si>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</si>
  <si>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</si>
  <si>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</si>
  <si>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</si>
  <si>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</si>
  <si>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</si>
  <si>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</si>
  <si>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</si>
  <si>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</si>
  <si>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</si>
  <si>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</si>
  <si>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</si>
  <si>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</si>
  <si>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</si>
  <si>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</si>
  <si>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</si>
  <si>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</si>
  <si>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</si>
  <si>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</si>
  <si>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</si>
  <si>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</si>
  <si>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</si>
  <si>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</si>
  <si>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</si>
  <si>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</si>
  <si>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</si>
  <si>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</si>
  <si>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</si>
  <si>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</si>
  <si>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</si>
  <si>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</si>
  <si>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</si>
  <si>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</si>
  <si>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</si>
  <si>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</si>
  <si>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</si>
  <si>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</si>
  <si>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</si>
  <si>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</si>
  <si>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</si>
  <si>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</si>
  <si>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</si>
  <si>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</si>
  <si>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</si>
  <si>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</si>
  <si>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</si>
  <si>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</si>
  <si>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</si>
  <si>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</si>
  <si>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</si>
  <si>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</si>
  <si>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</si>
  <si>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</si>
  <si>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</si>
  <si>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</si>
  <si>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</si>
  <si>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</si>
  <si>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</si>
  <si>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</si>
  <si>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</si>
  <si>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</si>
  <si>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</si>
  <si>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</si>
  <si>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</si>
  <si>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</si>
  <si>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</si>
  <si>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</si>
  <si>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</si>
  <si>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</si>
  <si>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</si>
  <si>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</si>
  <si>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</si>
  <si>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</si>
  <si>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</si>
  <si>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</si>
  <si>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</si>
  <si>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</si>
  <si>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</si>
  <si>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</si>
  <si>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</si>
  <si>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</si>
  <si>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</si>
  <si>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</si>
  <si>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</si>
  <si>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</si>
  <si>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</si>
  <si>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</si>
  <si>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</si>
  <si>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</si>
  <si>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</si>
  <si>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</si>
  <si>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</si>
  <si>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</si>
  <si>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</si>
  <si>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</si>
  <si>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</si>
  <si>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</si>
  <si>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</si>
  <si>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</si>
  <si>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</si>
  <si>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</si>
  <si>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</si>
  <si>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</si>
  <si>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</si>
  <si>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</si>
  <si>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</si>
  <si>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</si>
  <si>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</si>
  <si>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</si>
  <si>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</si>
  <si>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</si>
  <si>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</si>
  <si>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</si>
  <si>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</si>
  <si>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</si>
  <si>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</si>
  <si>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</si>
  <si>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</si>
  <si>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</si>
  <si>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</si>
  <si>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</si>
  <si>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</si>
  <si>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</si>
  <si>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</si>
  <si>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</si>
  <si>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</si>
  <si>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</si>
  <si>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</si>
  <si>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</si>
  <si>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</si>
  <si>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</si>
  <si>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</si>
  <si>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</si>
  <si>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</si>
  <si>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</si>
  <si>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</si>
  <si>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</si>
  <si>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</si>
  <si>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</si>
  <si>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</si>
  <si>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</si>
  <si>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</si>
  <si>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</si>
  <si>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</si>
  <si>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</si>
  <si>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</si>
  <si>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</si>
  <si>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</si>
  <si>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</si>
  <si>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</si>
  <si>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</si>
  <si>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</si>
  <si>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</si>
  <si>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</si>
  <si>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</si>
  <si>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</si>
  <si>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</si>
  <si>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</si>
  <si>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</si>
  <si>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</si>
  <si>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</si>
  <si>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</si>
  <si>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</si>
  <si>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</si>
  <si>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</si>
  <si>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</si>
  <si>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</si>
  <si>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</si>
  <si>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</si>
  <si>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</si>
  <si>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</si>
  <si>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</si>
  <si>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</si>
  <si>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</si>
  <si>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</si>
  <si>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</si>
  <si>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</si>
  <si>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</si>
  <si>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</si>
  <si>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</si>
  <si>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</si>
  <si>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</si>
  <si>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</si>
  <si>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</si>
  <si>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</si>
  <si>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</si>
  <si>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</si>
  <si>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</si>
  <si>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</si>
  <si>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</si>
  <si>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</si>
  <si>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</si>
  <si>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</si>
  <si>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</si>
  <si>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</si>
  <si>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</si>
  <si>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</si>
  <si>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</si>
  <si>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</si>
  <si>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</si>
  <si>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</si>
  <si>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</si>
  <si>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</si>
  <si>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</si>
  <si>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</si>
  <si>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</si>
  <si>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</si>
  <si>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</si>
  <si>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</si>
  <si>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</si>
  <si>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</si>
  <si>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</si>
  <si>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</si>
  <si>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</si>
  <si>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</si>
  <si>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</si>
  <si>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</si>
  <si>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</si>
  <si>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</si>
  <si>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</si>
  <si>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</si>
  <si>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</si>
  <si>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</si>
  <si>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</si>
  <si>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</si>
  <si>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</si>
  <si>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</si>
  <si>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</si>
  <si>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</si>
  <si>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</si>
  <si>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</si>
  <si>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</si>
  <si>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</si>
  <si>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</si>
  <si>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</si>
  <si>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</si>
  <si>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</si>
  <si>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</si>
  <si>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</si>
  <si>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</si>
  <si>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</si>
  <si>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</si>
  <si>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</si>
  <si>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</si>
  <si>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</si>
  <si>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</si>
  <si>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</si>
  <si>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</si>
  <si>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</si>
  <si>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</si>
  <si>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</si>
  <si>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</si>
  <si>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</si>
  <si>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</si>
  <si>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</si>
  <si>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</si>
  <si>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</si>
  <si>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</si>
  <si>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</si>
  <si>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</si>
  <si>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</si>
  <si>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</si>
  <si>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</si>
  <si>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</si>
  <si>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</si>
  <si>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</si>
  <si>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</si>
  <si>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</si>
  <si>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</si>
  <si>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</si>
  <si>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</si>
  <si>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</si>
  <si>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</si>
  <si>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</si>
  <si>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</si>
  <si>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</si>
  <si>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</si>
  <si>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</si>
  <si>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</si>
  <si>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</si>
  <si>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</si>
  <si>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</si>
  <si>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</si>
  <si>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</si>
  <si>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</si>
  <si>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</si>
  <si>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</si>
  <si>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</si>
  <si>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</si>
  <si>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</si>
  <si>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</si>
  <si>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</si>
  <si>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</si>
  <si>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</si>
  <si>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</si>
  <si>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</si>
  <si>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</si>
  <si>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</si>
  <si>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</si>
  <si>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</si>
  <si>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</si>
  <si>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</si>
  <si>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</si>
  <si>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</si>
  <si>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</si>
  <si>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</si>
  <si>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</si>
  <si>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</si>
  <si>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</si>
  <si>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</si>
  <si>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</si>
  <si>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</si>
  <si>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</si>
  <si>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</si>
  <si>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</si>
  <si>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</si>
  <si>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</si>
  <si>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</si>
  <si>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</si>
  <si>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</si>
  <si>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</si>
  <si>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</si>
  <si>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</si>
  <si>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</si>
  <si>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</si>
  <si>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</si>
  <si>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</si>
  <si>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</si>
  <si>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</si>
  <si>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</si>
  <si>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</si>
  <si>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</si>
  <si>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</si>
  <si>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</si>
  <si>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</si>
  <si>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</si>
  <si>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</si>
  <si>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</si>
  <si>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</si>
  <si>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</si>
  <si>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</si>
  <si>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</si>
  <si>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</si>
  <si>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</si>
  <si>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</si>
  <si>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</si>
  <si>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</si>
  <si>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</si>
  <si>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</si>
  <si>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</si>
  <si>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</si>
  <si>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</si>
  <si>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</si>
  <si>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</si>
  <si>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</si>
  <si>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</si>
  <si>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</si>
  <si>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</si>
  <si>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</si>
  <si>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</si>
  <si>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</si>
  <si>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</si>
  <si>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</si>
  <si>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</si>
  <si>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</si>
  <si>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</si>
  <si>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</si>
  <si>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</si>
  <si>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</si>
  <si>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</si>
  <si>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</si>
  <si>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</si>
  <si>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</si>
  <si>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</si>
  <si>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</si>
  <si>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</si>
  <si>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</si>
  <si>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</si>
  <si>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</si>
  <si>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</si>
  <si>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</si>
  <si>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</si>
  <si>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</si>
  <si>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</si>
  <si>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</si>
  <si>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</si>
  <si>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</si>
  <si>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</si>
  <si>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</si>
  <si>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</si>
  <si>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</si>
  <si>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</si>
  <si>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</si>
  <si>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</si>
  <si>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</si>
  <si>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</si>
  <si>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</si>
  <si>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</si>
  <si>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</si>
  <si>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</si>
  <si>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</si>
  <si>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</si>
  <si>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</si>
  <si>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</si>
  <si>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</si>
  <si>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</si>
  <si>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</si>
  <si>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</si>
  <si>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</si>
  <si>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</si>
  <si>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</si>
  <si>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</si>
  <si>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</si>
  <si>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</si>
  <si>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</si>
  <si>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</si>
  <si>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</si>
  <si>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</si>
  <si>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</si>
  <si>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</si>
  <si>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</si>
  <si>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</si>
  <si>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</si>
  <si>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</si>
  <si>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</si>
  <si>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</si>
  <si>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</si>
  <si>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</si>
  <si>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</si>
  <si>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</si>
  <si>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</si>
  <si>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</si>
  <si>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</si>
  <si>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</si>
  <si>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</si>
  <si>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</si>
  <si>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</si>
  <si>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</si>
  <si>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</si>
  <si>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</si>
  <si>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</si>
  <si>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</si>
  <si>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</si>
  <si>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</si>
  <si>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</si>
  <si>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</si>
  <si>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</si>
  <si>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</si>
  <si>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</si>
  <si>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</si>
  <si>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</si>
  <si>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</si>
  <si>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</si>
  <si>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</si>
  <si>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</si>
  <si>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</si>
  <si>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</si>
  <si>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2020年度林州市本级一般公共预算收支决算表</t>
  </si>
  <si>
    <t xml:space="preserve">                                  单位：万元</t>
  </si>
  <si>
    <t>一   般   公   共   预   算</t>
  </si>
  <si>
    <t>数额</t>
  </si>
  <si>
    <t>一、收入总计</t>
  </si>
  <si>
    <t>二、支出总计</t>
  </si>
  <si>
    <t>（一）本年收入</t>
  </si>
  <si>
    <t>（一）本年支出</t>
  </si>
  <si>
    <t>（二）上级补助收入</t>
  </si>
  <si>
    <t>（二）上解上级支出</t>
  </si>
  <si>
    <t xml:space="preserve">    1、返还性收入</t>
  </si>
  <si>
    <t xml:space="preserve">    1、体制上解支出</t>
  </si>
  <si>
    <t xml:space="preserve">    2、均衡性转移支付补助收入</t>
  </si>
  <si>
    <t xml:space="preserve">    2、专项上解支出</t>
  </si>
  <si>
    <t xml:space="preserve">    3、固定数额补助收入</t>
  </si>
  <si>
    <t>（三）地方债券还本</t>
  </si>
  <si>
    <t xml:space="preserve">    4、结算补助收入</t>
  </si>
  <si>
    <t>（四）调出资金</t>
  </si>
  <si>
    <r>
      <t xml:space="preserve">  </t>
    </r>
    <r>
      <rPr>
        <sz val="11"/>
        <rFont val="宋体"/>
        <family val="0"/>
      </rPr>
      <t xml:space="preserve">  5、</t>
    </r>
    <r>
      <rPr>
        <sz val="11"/>
        <rFont val="宋体"/>
        <family val="0"/>
      </rPr>
      <t>县级基本财力保障机制奖补资金</t>
    </r>
  </si>
  <si>
    <t>（五）补助下级支出</t>
  </si>
  <si>
    <r>
      <t xml:space="preserve">  </t>
    </r>
    <r>
      <rPr>
        <sz val="11"/>
        <rFont val="宋体"/>
        <family val="0"/>
      </rPr>
      <t xml:space="preserve"> </t>
    </r>
    <r>
      <rPr>
        <sz val="11"/>
        <rFont val="宋体"/>
        <family val="0"/>
      </rPr>
      <t xml:space="preserve"> </t>
    </r>
    <r>
      <rPr>
        <sz val="11"/>
        <rFont val="宋体"/>
        <family val="0"/>
      </rPr>
      <t>6</t>
    </r>
    <r>
      <rPr>
        <sz val="11"/>
        <rFont val="宋体"/>
        <family val="0"/>
      </rPr>
      <t>、产粮大县奖励资金</t>
    </r>
  </si>
  <si>
    <t>（六）安排预算稳定调节基金</t>
  </si>
  <si>
    <r>
      <t xml:space="preserve">    </t>
    </r>
    <r>
      <rPr>
        <sz val="11"/>
        <rFont val="宋体"/>
        <family val="0"/>
      </rPr>
      <t>7</t>
    </r>
    <r>
      <rPr>
        <sz val="11"/>
        <rFont val="宋体"/>
        <family val="0"/>
      </rPr>
      <t>、专项拨款补助收入</t>
    </r>
  </si>
  <si>
    <r>
      <t xml:space="preserve">    </t>
    </r>
    <r>
      <rPr>
        <sz val="11"/>
        <rFont val="宋体"/>
        <family val="0"/>
      </rPr>
      <t>8</t>
    </r>
    <r>
      <rPr>
        <sz val="11"/>
        <rFont val="宋体"/>
        <family val="0"/>
      </rPr>
      <t>、贫困地区转移支付收入</t>
    </r>
  </si>
  <si>
    <r>
      <t xml:space="preserve">    </t>
    </r>
    <r>
      <rPr>
        <sz val="11"/>
        <rFont val="宋体"/>
        <family val="0"/>
      </rPr>
      <t>9</t>
    </r>
    <r>
      <rPr>
        <sz val="11"/>
        <rFont val="宋体"/>
        <family val="0"/>
      </rPr>
      <t>、公共安全共同财政事权转移支付收入</t>
    </r>
  </si>
  <si>
    <r>
      <t xml:space="preserve">    </t>
    </r>
    <r>
      <rPr>
        <sz val="11"/>
        <rFont val="宋体"/>
        <family val="0"/>
      </rPr>
      <t>10</t>
    </r>
    <r>
      <rPr>
        <sz val="11"/>
        <rFont val="宋体"/>
        <family val="0"/>
      </rPr>
      <t>、教育共同财政事权转移支付收入</t>
    </r>
  </si>
  <si>
    <t xml:space="preserve">    11、文化旅游体育与传媒共同财政事权转移支付收入</t>
  </si>
  <si>
    <t xml:space="preserve">    12、社会保障和就业共同财政事权转移支付收入</t>
  </si>
  <si>
    <r>
      <t xml:space="preserve">    1</t>
    </r>
    <r>
      <rPr>
        <sz val="11"/>
        <rFont val="宋体"/>
        <family val="0"/>
      </rPr>
      <t>3</t>
    </r>
    <r>
      <rPr>
        <sz val="11"/>
        <rFont val="宋体"/>
        <family val="0"/>
      </rPr>
      <t>、卫生健康共同财政事权转移支付收入</t>
    </r>
  </si>
  <si>
    <r>
      <t xml:space="preserve">    1</t>
    </r>
    <r>
      <rPr>
        <sz val="11"/>
        <rFont val="宋体"/>
        <family val="0"/>
      </rPr>
      <t>4</t>
    </r>
    <r>
      <rPr>
        <sz val="11"/>
        <rFont val="宋体"/>
        <family val="0"/>
      </rPr>
      <t>、节能环保共同财政事权转移支付收入</t>
    </r>
  </si>
  <si>
    <r>
      <t xml:space="preserve">    1</t>
    </r>
    <r>
      <rPr>
        <sz val="11"/>
        <rFont val="宋体"/>
        <family val="0"/>
      </rPr>
      <t>5</t>
    </r>
    <r>
      <rPr>
        <sz val="11"/>
        <rFont val="宋体"/>
        <family val="0"/>
      </rPr>
      <t>、农林水共同财政事权转移支付收入</t>
    </r>
  </si>
  <si>
    <r>
      <t xml:space="preserve">    1</t>
    </r>
    <r>
      <rPr>
        <sz val="11"/>
        <rFont val="宋体"/>
        <family val="0"/>
      </rPr>
      <t>6</t>
    </r>
    <r>
      <rPr>
        <sz val="11"/>
        <rFont val="宋体"/>
        <family val="0"/>
      </rPr>
      <t>、交通运输共同财政事权转移支付收入</t>
    </r>
  </si>
  <si>
    <r>
      <t xml:space="preserve">    1</t>
    </r>
    <r>
      <rPr>
        <sz val="11"/>
        <rFont val="宋体"/>
        <family val="0"/>
      </rPr>
      <t>7</t>
    </r>
    <r>
      <rPr>
        <sz val="11"/>
        <rFont val="宋体"/>
        <family val="0"/>
      </rPr>
      <t>、住房保障共同财政事权转移支付收入</t>
    </r>
  </si>
  <si>
    <t>三、年终滚存结余</t>
  </si>
  <si>
    <r>
      <t xml:space="preserve">    1</t>
    </r>
    <r>
      <rPr>
        <sz val="11"/>
        <rFont val="宋体"/>
        <family val="0"/>
      </rPr>
      <t>8</t>
    </r>
    <r>
      <rPr>
        <sz val="11"/>
        <rFont val="宋体"/>
        <family val="0"/>
      </rPr>
      <t>、其他共同财政事权转移支付收入</t>
    </r>
  </si>
  <si>
    <t xml:space="preserve">  减：结转下年支出</t>
  </si>
  <si>
    <r>
      <t xml:space="preserve">    1</t>
    </r>
    <r>
      <rPr>
        <sz val="11"/>
        <rFont val="宋体"/>
        <family val="0"/>
      </rPr>
      <t>9</t>
    </r>
    <r>
      <rPr>
        <sz val="11"/>
        <rFont val="宋体"/>
        <family val="0"/>
      </rPr>
      <t>、其他补助收入</t>
    </r>
  </si>
  <si>
    <t>（三）上年结余收入</t>
  </si>
  <si>
    <t>（四）债务转贷收入</t>
  </si>
  <si>
    <t>（五）调入资金</t>
  </si>
  <si>
    <t>（六）动用预算稳定调节基金</t>
  </si>
  <si>
    <t>（七）下级上解收入</t>
  </si>
  <si>
    <t>基金预算</t>
  </si>
  <si>
    <t>（二）上年结余</t>
  </si>
  <si>
    <t>（二）上解支出</t>
  </si>
  <si>
    <t>（三）补助收入</t>
  </si>
  <si>
    <t>（三）调出资金</t>
  </si>
  <si>
    <t>（四）调入资金</t>
  </si>
  <si>
    <t>（四）补助下级支出</t>
  </si>
  <si>
    <t>（五）地方政府债券收入</t>
  </si>
  <si>
    <t>（五）专项债务还本支出</t>
  </si>
  <si>
    <t>2020年度林州市本级一般公共预算收入决算表</t>
  </si>
  <si>
    <t xml:space="preserve">                                单位:万元</t>
  </si>
  <si>
    <t>项目</t>
  </si>
  <si>
    <t>备 注</t>
  </si>
  <si>
    <t xml:space="preserve">  04、资源税</t>
  </si>
  <si>
    <t xml:space="preserve">  05、城市维护建设税</t>
  </si>
  <si>
    <t xml:space="preserve">    其中：教育费附加收入</t>
  </si>
  <si>
    <t xml:space="preserve">      地方教育附加收入</t>
  </si>
  <si>
    <t xml:space="preserve">     残疾人就业保障金收入</t>
  </si>
  <si>
    <t xml:space="preserve">     广告收入</t>
  </si>
  <si>
    <t xml:space="preserve">  08、其他收入</t>
  </si>
  <si>
    <t>2020年度林州市本级一般公共预算支出决算表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</si>
  <si>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</si>
  <si>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</si>
  <si>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</si>
  <si>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</si>
  <si>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</si>
  <si>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</si>
  <si>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</si>
  <si>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</si>
  <si>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</si>
  <si>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</si>
  <si>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</si>
  <si>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</si>
  <si>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</si>
  <si>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</si>
  <si>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</si>
  <si>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</si>
  <si>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</si>
  <si>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</si>
  <si>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</si>
  <si>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</si>
  <si>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</si>
  <si>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</si>
  <si>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</si>
  <si>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</si>
  <si>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</si>
  <si>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</si>
  <si>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</si>
  <si>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</si>
  <si>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</si>
  <si>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</si>
  <si>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</si>
  <si>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</si>
  <si>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</si>
  <si>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</si>
  <si>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</si>
  <si>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</si>
  <si>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</si>
  <si>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</si>
  <si>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</si>
  <si>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</si>
  <si>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</si>
  <si>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</si>
  <si>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</si>
  <si>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</si>
  <si>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</si>
  <si>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</si>
  <si>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</si>
  <si>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</si>
  <si>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</si>
  <si>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</si>
  <si>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</si>
  <si>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</si>
  <si>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</si>
  <si>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</si>
  <si>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</si>
  <si>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</si>
  <si>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</si>
  <si>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</si>
  <si>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</si>
  <si>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</si>
  <si>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</si>
  <si>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</si>
  <si>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</si>
  <si>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</si>
  <si>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</si>
  <si>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</si>
  <si>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</si>
  <si>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</si>
  <si>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</si>
  <si>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</si>
  <si>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</si>
  <si>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</si>
  <si>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</si>
  <si>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</si>
  <si>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</si>
  <si>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</si>
  <si>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</si>
  <si>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</si>
  <si>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</si>
  <si>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</si>
  <si>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</si>
  <si>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</si>
  <si>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</si>
  <si>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</si>
  <si>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</si>
  <si>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</si>
  <si>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</si>
  <si>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</si>
  <si>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</si>
  <si>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</si>
  <si>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</si>
  <si>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</si>
  <si>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</si>
  <si>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</si>
  <si>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</si>
  <si>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</si>
  <si>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</si>
  <si>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</si>
  <si>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</si>
  <si>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</si>
  <si>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</si>
  <si>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</si>
  <si>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</si>
  <si>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</si>
  <si>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</si>
  <si>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</si>
  <si>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</si>
  <si>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</si>
  <si>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</si>
  <si>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</si>
  <si>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</si>
  <si>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</si>
  <si>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</si>
  <si>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</si>
  <si>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</si>
  <si>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</si>
  <si>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</si>
  <si>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</si>
  <si>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</si>
  <si>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</si>
  <si>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</si>
  <si>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</si>
  <si>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</si>
  <si>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</si>
  <si>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</si>
  <si>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</si>
  <si>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</si>
  <si>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</si>
  <si>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</si>
  <si>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</si>
  <si>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对外宣传</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</si>
  <si>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</si>
  <si>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</si>
  <si>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</si>
  <si>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</si>
  <si>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</si>
  <si>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</si>
  <si>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</si>
  <si>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</si>
  <si>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</si>
  <si>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</si>
  <si>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</si>
  <si>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</si>
  <si>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</si>
  <si>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</si>
  <si>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</si>
  <si>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</si>
  <si>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</si>
  <si>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</si>
  <si>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</si>
  <si>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</si>
  <si>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</si>
  <si>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</si>
  <si>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</si>
  <si>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</si>
  <si>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</si>
  <si>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</si>
  <si>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</si>
  <si>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</si>
  <si>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</si>
  <si>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</si>
  <si>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</si>
  <si>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</si>
  <si>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</si>
  <si>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</si>
  <si>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</si>
  <si>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</si>
  <si>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</si>
  <si>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</si>
  <si>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</si>
  <si>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</si>
  <si>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</si>
  <si>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</si>
  <si>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</si>
  <si>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</si>
  <si>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</si>
  <si>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</si>
  <si>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</si>
  <si>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</si>
  <si>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</si>
  <si>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</si>
  <si>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</si>
  <si>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</si>
  <si>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</si>
  <si>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</si>
  <si>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</si>
  <si>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</si>
  <si>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</si>
  <si>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</si>
  <si>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</si>
  <si>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</si>
  <si>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</si>
  <si>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</si>
  <si>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</si>
  <si>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</si>
  <si>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</si>
  <si>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</si>
  <si>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</si>
  <si>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</si>
  <si>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</si>
  <si>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</si>
  <si>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</si>
  <si>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</si>
  <si>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</si>
  <si>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</si>
  <si>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</si>
  <si>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</si>
  <si>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</si>
  <si>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</si>
  <si>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</si>
  <si>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</si>
  <si>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</si>
  <si>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</si>
  <si>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</si>
  <si>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</si>
  <si>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</si>
  <si>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</si>
  <si>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</si>
  <si>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</si>
  <si>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</si>
  <si>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</si>
  <si>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</si>
  <si>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</si>
  <si>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</si>
  <si>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</si>
  <si>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</si>
  <si>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</si>
  <si>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</si>
  <si>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</si>
  <si>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</si>
  <si>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</si>
  <si>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</si>
  <si>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</si>
  <si>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</si>
  <si>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</si>
  <si>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</si>
  <si>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</si>
  <si>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</si>
  <si>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</si>
  <si>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</si>
  <si>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</si>
  <si>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</si>
  <si>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</si>
  <si>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</si>
  <si>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</si>
  <si>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</si>
  <si>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</si>
  <si>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</si>
  <si>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</si>
  <si>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</si>
  <si>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</si>
  <si>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</si>
  <si>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</si>
  <si>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</si>
  <si>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</si>
  <si>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</si>
  <si>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</si>
  <si>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</si>
  <si>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</si>
  <si>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</si>
  <si>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</si>
  <si>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</si>
  <si>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</si>
  <si>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</si>
  <si>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</si>
  <si>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</si>
  <si>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</si>
  <si>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</si>
  <si>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</si>
  <si>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</si>
  <si>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</si>
  <si>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</si>
  <si>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</si>
  <si>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</si>
  <si>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</si>
  <si>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</si>
  <si>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</si>
  <si>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</si>
  <si>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</si>
  <si>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</si>
  <si>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</si>
  <si>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</si>
  <si>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</si>
  <si>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</si>
  <si>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</si>
  <si>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</si>
  <si>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</si>
  <si>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</si>
  <si>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</si>
  <si>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</si>
  <si>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</si>
  <si>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</si>
  <si>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</si>
  <si>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</si>
  <si>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</si>
  <si>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</si>
  <si>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</si>
  <si>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</si>
  <si>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</si>
  <si>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</si>
  <si>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</si>
  <si>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</si>
  <si>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</si>
  <si>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</si>
  <si>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</si>
  <si>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</si>
  <si>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</si>
  <si>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</si>
  <si>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</si>
  <si>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</si>
  <si>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</si>
  <si>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</si>
  <si>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</si>
  <si>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</si>
  <si>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</si>
  <si>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</si>
  <si>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</si>
  <si>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</si>
  <si>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</si>
  <si>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</si>
  <si>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</si>
  <si>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</si>
  <si>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</si>
  <si>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</si>
  <si>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</si>
  <si>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</si>
  <si>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</si>
  <si>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</si>
  <si>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</si>
  <si>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</si>
  <si>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</si>
  <si>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</si>
  <si>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</si>
  <si>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</si>
  <si>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</si>
  <si>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</si>
  <si>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</si>
  <si>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</si>
  <si>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</si>
  <si>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</si>
  <si>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</si>
  <si>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</si>
  <si>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</si>
  <si>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</si>
  <si>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</si>
  <si>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</si>
  <si>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</si>
  <si>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</si>
  <si>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</si>
  <si>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</si>
  <si>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</si>
  <si>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</si>
  <si>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</si>
  <si>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</si>
  <si>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</si>
  <si>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</si>
  <si>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</si>
  <si>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</si>
  <si>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</si>
  <si>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</si>
  <si>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</si>
  <si>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</si>
  <si>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</si>
  <si>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</si>
  <si>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</si>
  <si>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</si>
  <si>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</si>
  <si>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</si>
  <si>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</si>
  <si>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</si>
  <si>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</si>
  <si>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</si>
  <si>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</si>
  <si>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</si>
  <si>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</si>
  <si>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</si>
  <si>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</si>
  <si>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</si>
  <si>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</si>
  <si>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</si>
  <si>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</si>
  <si>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</si>
  <si>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</si>
  <si>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</si>
  <si>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</si>
  <si>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</si>
  <si>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</si>
  <si>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</si>
  <si>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</si>
  <si>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</si>
  <si>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</si>
  <si>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</si>
  <si>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</si>
  <si>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</si>
  <si>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</si>
  <si>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</si>
  <si>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</si>
  <si>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</si>
  <si>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</si>
  <si>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</si>
  <si>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</si>
  <si>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</si>
  <si>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</si>
  <si>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</si>
  <si>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</si>
  <si>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</si>
  <si>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</si>
  <si>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</si>
  <si>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</si>
  <si>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</si>
  <si>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</si>
  <si>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</si>
  <si>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</si>
  <si>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</si>
  <si>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</si>
  <si>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</si>
  <si>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</si>
  <si>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</si>
  <si>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</si>
  <si>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</si>
  <si>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</si>
  <si>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</si>
  <si>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</si>
  <si>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</si>
  <si>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</si>
  <si>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</si>
  <si>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</si>
  <si>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</si>
  <si>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</si>
  <si>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</si>
  <si>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</si>
  <si>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</si>
  <si>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</si>
  <si>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</si>
  <si>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</si>
  <si>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</si>
  <si>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</si>
  <si>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</si>
  <si>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</si>
  <si>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</si>
  <si>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</si>
  <si>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</si>
  <si>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</si>
  <si>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</si>
  <si>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</si>
  <si>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</si>
  <si>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</si>
  <si>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</si>
  <si>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</si>
  <si>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</si>
  <si>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</si>
  <si>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</si>
  <si>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</si>
  <si>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</si>
  <si>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</si>
  <si>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</si>
  <si>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</si>
  <si>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</si>
  <si>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</si>
  <si>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</si>
  <si>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</si>
  <si>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</si>
  <si>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</si>
  <si>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</si>
  <si>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</si>
  <si>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</si>
  <si>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</si>
  <si>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</si>
  <si>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</si>
  <si>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</si>
  <si>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</si>
  <si>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</si>
  <si>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</si>
  <si>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</si>
  <si>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</si>
  <si>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</si>
  <si>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</si>
  <si>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</si>
  <si>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</si>
  <si>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</si>
  <si>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</si>
  <si>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</si>
  <si>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</si>
  <si>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</si>
  <si>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</si>
  <si>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</si>
  <si>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</si>
  <si>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</si>
  <si>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</si>
  <si>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</si>
  <si>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</si>
  <si>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</si>
  <si>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</si>
  <si>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</si>
  <si>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</si>
  <si>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</si>
  <si>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</si>
  <si>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</si>
  <si>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</si>
  <si>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</si>
  <si>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</si>
  <si>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</si>
  <si>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</si>
  <si>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</si>
  <si>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</si>
  <si>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</si>
  <si>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</si>
  <si>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</si>
  <si>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</si>
  <si>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</si>
  <si>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</si>
  <si>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</si>
  <si>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</si>
  <si>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</si>
  <si>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</si>
  <si>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</si>
  <si>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</si>
  <si>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</si>
  <si>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</si>
  <si>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</si>
  <si>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</si>
  <si>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</si>
  <si>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</si>
  <si>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</si>
  <si>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</si>
  <si>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</si>
  <si>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</si>
  <si>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</si>
  <si>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</si>
  <si>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</si>
  <si>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</si>
  <si>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</si>
  <si>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</si>
  <si>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</si>
  <si>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</si>
  <si>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</si>
  <si>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</si>
  <si>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</si>
  <si>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</si>
  <si>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</si>
  <si>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</si>
  <si>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</si>
  <si>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</si>
  <si>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</si>
  <si>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</si>
  <si>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</si>
  <si>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</si>
  <si>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</si>
  <si>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</si>
  <si>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</si>
  <si>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</si>
  <si>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</si>
  <si>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</si>
  <si>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</si>
  <si>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</si>
  <si>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</si>
  <si>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</si>
  <si>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</si>
  <si>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</si>
  <si>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</si>
  <si>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</si>
  <si>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</si>
  <si>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</si>
  <si>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</si>
  <si>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</si>
  <si>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</si>
  <si>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</si>
  <si>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</si>
  <si>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</si>
  <si>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</si>
  <si>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</si>
  <si>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</si>
  <si>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</si>
  <si>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</si>
  <si>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</si>
  <si>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</si>
  <si>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</si>
  <si>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</si>
  <si>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</si>
  <si>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</si>
  <si>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</si>
  <si>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</si>
  <si>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</si>
  <si>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</si>
  <si>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</si>
  <si>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</si>
  <si>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</si>
  <si>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</si>
  <si>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</si>
  <si>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</si>
  <si>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</si>
  <si>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</si>
  <si>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</si>
  <si>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</si>
  <si>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</si>
  <si>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</si>
  <si>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</si>
  <si>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</si>
  <si>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</si>
  <si>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</si>
  <si>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</si>
  <si>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</si>
  <si>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</si>
  <si>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</si>
  <si>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</si>
  <si>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</si>
  <si>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</si>
  <si>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</si>
  <si>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</si>
  <si>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</si>
  <si>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</si>
  <si>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</si>
  <si>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</si>
  <si>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</si>
  <si>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</si>
  <si>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</si>
  <si>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</si>
  <si>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</si>
  <si>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</si>
  <si>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</si>
  <si>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</si>
  <si>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</si>
  <si>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</si>
  <si>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</si>
  <si>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</si>
  <si>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</si>
  <si>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</si>
  <si>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</si>
  <si>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</si>
  <si>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</si>
  <si>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</si>
  <si>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</si>
  <si>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</si>
  <si>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</si>
  <si>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</si>
  <si>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</si>
  <si>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</si>
  <si>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</si>
  <si>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</si>
  <si>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</si>
  <si>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</si>
  <si>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</si>
  <si>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</si>
  <si>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</si>
  <si>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</si>
  <si>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</si>
  <si>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</si>
  <si>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</si>
  <si>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</si>
  <si>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</si>
  <si>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</si>
  <si>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</si>
  <si>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</si>
  <si>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</si>
  <si>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</si>
  <si>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</si>
  <si>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</si>
  <si>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</si>
  <si>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</si>
  <si>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</si>
  <si>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</si>
  <si>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</si>
  <si>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</si>
  <si>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</si>
  <si>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</si>
  <si>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</si>
  <si>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</si>
  <si>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</si>
  <si>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</si>
  <si>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</si>
  <si>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</si>
  <si>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</si>
  <si>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</si>
  <si>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</si>
  <si>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</si>
  <si>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</si>
  <si>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</si>
  <si>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</si>
  <si>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</si>
  <si>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</si>
  <si>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</si>
  <si>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</si>
  <si>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</si>
  <si>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</si>
  <si>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</si>
  <si>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</si>
  <si>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</si>
  <si>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</si>
  <si>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</si>
  <si>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</si>
  <si>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</si>
  <si>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</si>
  <si>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</si>
  <si>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</si>
  <si>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</si>
  <si>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</si>
  <si>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</si>
  <si>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</si>
  <si>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</si>
  <si>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</si>
  <si>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</si>
  <si>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</si>
  <si>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</si>
  <si>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</si>
  <si>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</si>
  <si>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</si>
  <si>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</si>
  <si>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</si>
  <si>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</si>
  <si>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</si>
  <si>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</si>
  <si>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</si>
  <si>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</si>
  <si>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</si>
  <si>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</si>
  <si>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</si>
  <si>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</si>
  <si>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</si>
  <si>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</si>
  <si>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</si>
  <si>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</si>
  <si>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</si>
  <si>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</si>
  <si>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</si>
  <si>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</si>
  <si>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</si>
  <si>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</si>
  <si>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</si>
  <si>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</si>
  <si>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</si>
  <si>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</si>
  <si>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</si>
  <si>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</si>
  <si>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</si>
  <si>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</si>
  <si>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</si>
  <si>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</si>
  <si>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</si>
  <si>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</si>
  <si>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</si>
  <si>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</si>
  <si>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</si>
  <si>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</si>
  <si>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</si>
  <si>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</si>
  <si>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</si>
  <si>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</si>
  <si>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</si>
  <si>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</si>
  <si>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</si>
  <si>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</si>
  <si>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</si>
  <si>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</si>
  <si>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</si>
  <si>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</si>
  <si>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</si>
  <si>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</si>
  <si>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</si>
  <si>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</si>
  <si>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</si>
  <si>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</si>
  <si>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</si>
  <si>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</si>
  <si>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</si>
  <si>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</si>
  <si>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</si>
  <si>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</si>
  <si>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</si>
  <si>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</si>
  <si>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</si>
  <si>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</si>
  <si>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</si>
  <si>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</si>
  <si>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</si>
  <si>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</si>
  <si>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</si>
  <si>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</si>
  <si>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</si>
  <si>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</si>
  <si>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</si>
  <si>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</si>
  <si>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</si>
  <si>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</si>
  <si>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</si>
  <si>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</si>
  <si>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</si>
  <si>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</si>
  <si>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</si>
  <si>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</si>
  <si>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</si>
  <si>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</si>
  <si>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</si>
  <si>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</si>
  <si>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</si>
  <si>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</si>
  <si>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</si>
  <si>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</si>
  <si>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</si>
  <si>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</si>
  <si>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</si>
  <si>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</si>
  <si>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</si>
  <si>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</si>
  <si>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</si>
  <si>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</si>
  <si>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</si>
  <si>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</si>
  <si>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</si>
  <si>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</si>
  <si>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</si>
  <si>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</si>
  <si>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</si>
  <si>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</si>
  <si>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</si>
  <si>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</si>
  <si>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</si>
  <si>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</si>
  <si>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</si>
  <si>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</si>
  <si>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</si>
  <si>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</si>
  <si>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</si>
  <si>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</si>
  <si>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</si>
  <si>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</si>
  <si>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</si>
  <si>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</si>
  <si>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</si>
  <si>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</si>
  <si>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</si>
  <si>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</si>
  <si>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</si>
  <si>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</si>
  <si>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</si>
  <si>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</si>
  <si>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</si>
  <si>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</si>
  <si>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</si>
  <si>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</si>
  <si>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</si>
  <si>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</si>
  <si>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</si>
  <si>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</si>
  <si>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</si>
  <si>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</si>
  <si>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</si>
  <si>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</si>
  <si>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</si>
  <si>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</si>
  <si>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</si>
  <si>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</si>
  <si>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</si>
  <si>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</si>
  <si>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</si>
  <si>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</si>
  <si>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</si>
  <si>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</si>
  <si>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</si>
  <si>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</si>
  <si>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</si>
  <si>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</si>
  <si>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</si>
  <si>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</si>
  <si>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</si>
  <si>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</si>
  <si>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</si>
  <si>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</si>
  <si>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</si>
  <si>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</si>
  <si>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</si>
  <si>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</si>
  <si>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</si>
  <si>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</si>
  <si>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</si>
  <si>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</si>
  <si>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</si>
  <si>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</si>
  <si>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</si>
  <si>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</si>
  <si>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</si>
  <si>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</si>
  <si>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</si>
  <si>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</si>
  <si>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</si>
  <si>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</si>
  <si>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</si>
  <si>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</si>
  <si>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</si>
  <si>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</si>
  <si>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</si>
  <si>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</si>
  <si>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</si>
  <si>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</si>
  <si>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</si>
  <si>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</si>
  <si>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</si>
  <si>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</si>
  <si>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</si>
  <si>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</si>
  <si>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</si>
  <si>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</si>
  <si>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</si>
  <si>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</si>
  <si>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</si>
  <si>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</si>
  <si>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</si>
  <si>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</si>
  <si>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</si>
  <si>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</si>
  <si>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</si>
  <si>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</si>
  <si>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</si>
  <si>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</si>
  <si>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</si>
  <si>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</si>
  <si>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</si>
  <si>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</si>
  <si>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</si>
  <si>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</si>
  <si>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</si>
  <si>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</si>
  <si>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</si>
  <si>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</si>
  <si>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</si>
  <si>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</si>
  <si>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</si>
  <si>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</si>
  <si>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</si>
  <si>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</si>
  <si>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</si>
  <si>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</si>
  <si>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</si>
  <si>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</si>
  <si>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</si>
  <si>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</si>
  <si>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</si>
  <si>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</si>
  <si>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</si>
  <si>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</si>
  <si>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</si>
  <si>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</si>
  <si>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</si>
  <si>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</si>
  <si>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</si>
  <si>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</si>
  <si>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</si>
  <si>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</si>
  <si>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</si>
  <si>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</si>
  <si>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</si>
  <si>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</si>
  <si>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</si>
  <si>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</si>
  <si>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</si>
  <si>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</si>
  <si>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</si>
  <si>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</si>
  <si>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</si>
  <si>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</si>
  <si>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</si>
  <si>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</si>
  <si>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</si>
  <si>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</si>
  <si>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</si>
  <si>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</si>
  <si>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</si>
  <si>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</si>
  <si>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</si>
  <si>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</si>
  <si>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</si>
  <si>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</si>
  <si>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</si>
  <si>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t>2020年市本级一般公共预算财政拨款基本支出决算表</t>
  </si>
  <si>
    <t xml:space="preserve">               单位：万元</t>
  </si>
  <si>
    <t>科目名称</t>
  </si>
  <si>
    <t>金  额</t>
  </si>
  <si>
    <t>一般公共预算经济分类基本支出合计</t>
  </si>
  <si>
    <t xml:space="preserve">  机关工资福利支出</t>
  </si>
  <si>
    <t xml:space="preserve">    工资奖金津补贴</t>
  </si>
  <si>
    <t xml:space="preserve">    社会保障缴费</t>
  </si>
  <si>
    <t xml:space="preserve">    其他工资福利支出</t>
  </si>
  <si>
    <t xml:space="preserve">  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</si>
  <si>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</si>
  <si>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</si>
  <si>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</si>
  <si>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</si>
  <si>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</si>
  <si>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</si>
  <si>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</si>
  <si>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</si>
  <si>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</si>
  <si>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</si>
  <si>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</si>
  <si>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</si>
  <si>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</si>
  <si>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</si>
  <si>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</si>
  <si>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</si>
  <si>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</si>
  <si>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</si>
  <si>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 xml:space="preserve">  机关资本性支出(二)</t>
  </si>
  <si>
    <t xml:space="preserve">  对事业单位经常性补助</t>
  </si>
  <si>
    <t xml:space="preserve">    工资福利支出</t>
  </si>
  <si>
    <t xml:space="preserve">    商品和服务支出</t>
  </si>
  <si>
    <t xml:space="preserve">    其他对事业单位补助</t>
  </si>
  <si>
    <t xml:space="preserve">  对事业单位资本性补助</t>
  </si>
  <si>
    <t xml:space="preserve">    资本性支出(一)</t>
  </si>
  <si>
    <t xml:space="preserve">    资本性支出(二)</t>
  </si>
  <si>
    <t xml:space="preserve">  对企业补助</t>
  </si>
  <si>
    <t xml:space="preserve">    费用补贴</t>
  </si>
  <si>
    <t xml:space="preserve">    利息补贴</t>
  </si>
  <si>
    <t xml:space="preserve">    其他对企业补助</t>
  </si>
  <si>
    <t xml:space="preserve">  对企业资本性支出</t>
  </si>
  <si>
    <t xml:space="preserve">    对企业资本性支出(一)</t>
  </si>
  <si>
    <t xml:space="preserve">    对企业资本性支出(二)</t>
  </si>
  <si>
    <t xml:space="preserve">  对个人和家庭的补助</t>
  </si>
  <si>
    <t xml:space="preserve">    社会福利和救助</t>
  </si>
  <si>
    <t xml:space="preserve">    助学金</t>
  </si>
  <si>
    <t xml:space="preserve">    个人农业生产补贴</t>
  </si>
  <si>
    <t xml:space="preserve">    离退休费</t>
  </si>
  <si>
    <t xml:space="preserve">    其他对个人和家庭补助</t>
  </si>
  <si>
    <t xml:space="preserve">  对社会保障基金补助</t>
  </si>
  <si>
    <t xml:space="preserve">    对社会保障基金补助</t>
  </si>
  <si>
    <t xml:space="preserve">  债务利息及费用支出</t>
  </si>
  <si>
    <t xml:space="preserve">    国内债务付息</t>
  </si>
  <si>
    <t xml:space="preserve">    国外债务付息</t>
  </si>
  <si>
    <t xml:space="preserve">    国内债务发行费用</t>
  </si>
  <si>
    <t xml:space="preserve">    国外债务发行费用</t>
  </si>
  <si>
    <t xml:space="preserve">    赠与</t>
  </si>
  <si>
    <t xml:space="preserve">    对民间非营利组织和群众性自治组织补贴</t>
  </si>
  <si>
    <t>2020年税收返还和转移支付决算表</t>
  </si>
  <si>
    <t>摘                    要</t>
  </si>
  <si>
    <t>金额</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</si>
  <si>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</si>
  <si>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</si>
  <si>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</si>
  <si>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</si>
  <si>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</si>
  <si>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</si>
  <si>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</si>
  <si>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</si>
  <si>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</si>
  <si>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</si>
  <si>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</si>
  <si>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</si>
  <si>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</si>
  <si>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</si>
  <si>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</si>
  <si>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</si>
  <si>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</si>
  <si>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</si>
  <si>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</si>
  <si>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</si>
  <si>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</si>
  <si>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</si>
  <si>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</si>
  <si>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</si>
  <si>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</si>
  <si>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</si>
  <si>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</si>
  <si>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</si>
  <si>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</si>
  <si>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</si>
  <si>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</si>
  <si>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</si>
  <si>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</si>
  <si>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</si>
  <si>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</si>
  <si>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</si>
  <si>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</si>
  <si>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</si>
  <si>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</si>
  <si>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</si>
  <si>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</si>
  <si>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</si>
  <si>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</si>
  <si>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</si>
  <si>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</si>
  <si>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</si>
  <si>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</si>
  <si>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</si>
  <si>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</si>
  <si>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</si>
  <si>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</si>
  <si>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</si>
  <si>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</si>
  <si>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</si>
  <si>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</si>
  <si>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</si>
  <si>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</si>
  <si>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</si>
  <si>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</si>
  <si>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</si>
  <si>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</si>
  <si>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</si>
  <si>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</si>
  <si>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</si>
  <si>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</si>
  <si>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2020年度一般公共预算税收返还决算表分项目分地区</t>
  </si>
  <si>
    <t>项   目</t>
  </si>
  <si>
    <t>镇（街道）</t>
  </si>
  <si>
    <t xml:space="preserve">  返还性收入</t>
  </si>
  <si>
    <t xml:space="preserve">  （1）增值税固定返还</t>
  </si>
  <si>
    <t xml:space="preserve">  （2）增值税税收返还</t>
  </si>
  <si>
    <t xml:space="preserve">  （2）消费税基数返还</t>
  </si>
  <si>
    <t xml:space="preserve">  （3）所得税基数返还</t>
  </si>
  <si>
    <t xml:space="preserve">  （4）成品油价格和税费改革税收返还</t>
  </si>
  <si>
    <t xml:space="preserve">  （5)公安交通管理经费补助基数
</t>
  </si>
  <si>
    <t>备注：2020年度一般公共预算税收返还决算分项目分地区无数据</t>
  </si>
  <si>
    <t>2020年对下级专项转移支付分项目分地区表</t>
  </si>
  <si>
    <t xml:space="preserve">                                                                                                                                                                                 单位：万元</t>
  </si>
  <si>
    <t>摘          要</t>
  </si>
  <si>
    <t>黄华财税所</t>
  </si>
  <si>
    <t>合涧财税所</t>
  </si>
  <si>
    <t>原康财税所</t>
  </si>
  <si>
    <t>桂林财税所</t>
  </si>
  <si>
    <t>茶店财税所</t>
  </si>
  <si>
    <t>临淇财税所</t>
  </si>
  <si>
    <t>五龙财税所</t>
  </si>
  <si>
    <t>东姚财税所</t>
  </si>
  <si>
    <t>采桑财税所</t>
  </si>
  <si>
    <t>横水财税所</t>
  </si>
  <si>
    <t>河顺财税所</t>
  </si>
  <si>
    <t>东岗财税所</t>
  </si>
  <si>
    <t>任村财税所</t>
  </si>
  <si>
    <t>姚村财税所</t>
  </si>
  <si>
    <t>石板岩财税所</t>
  </si>
  <si>
    <t>陵阳财税所</t>
  </si>
  <si>
    <t>振林财税所</t>
  </si>
  <si>
    <t>龙山财税所</t>
  </si>
  <si>
    <t>开元财税所</t>
  </si>
  <si>
    <t>桂园财税所</t>
  </si>
  <si>
    <t>合  计</t>
  </si>
  <si>
    <t>一般预算支出</t>
  </si>
  <si>
    <t>　一般公共服务</t>
  </si>
  <si>
    <t>　　统计信息事务</t>
  </si>
  <si>
    <t>　　　专项普查活动</t>
  </si>
  <si>
    <t>　　　　第七次全国人口普查两员补贴资金</t>
  </si>
  <si>
    <t>　　组织事务</t>
  </si>
  <si>
    <t>　　　其他组织事务支出</t>
  </si>
  <si>
    <t>　　　　2019年度社区党建工作经费（年初预算）</t>
  </si>
  <si>
    <t>　　其他一般公共服务支出</t>
  </si>
  <si>
    <t>　　　其他一般公共服务支出</t>
  </si>
  <si>
    <t>　　　　重点项目工作经费</t>
  </si>
  <si>
    <t>　　　　两违专项治理工作经费</t>
  </si>
  <si>
    <t>　教育</t>
  </si>
  <si>
    <t>　　普通教育</t>
  </si>
  <si>
    <t>　　　学前教育</t>
  </si>
  <si>
    <t>　　　　脱贫攻坚补短板综合财力补助资金（林46）</t>
  </si>
  <si>
    <t>　　　初中教育</t>
  </si>
  <si>
    <t>　　　　农村义务教育学校建设资金</t>
  </si>
  <si>
    <t>　科学技术</t>
  </si>
  <si>
    <t>　　应用研究</t>
  </si>
  <si>
    <t>　　　其他应用研究支出</t>
  </si>
  <si>
    <t>　　　　结转2019年省先进制造业发展专项资金（安19250）</t>
  </si>
  <si>
    <t>　　技术研究与开发</t>
  </si>
  <si>
    <t>　　　其他技术研究与开发支出</t>
  </si>
  <si>
    <t>　　　　光远五期超薄电子布项目资金</t>
  </si>
  <si>
    <t>　　其他科学技术支出</t>
  </si>
  <si>
    <t>　　　其他科学技术支出</t>
  </si>
  <si>
    <t>　　　　结转2019年度乡村人材振兴市级示范点奖补资金</t>
  </si>
  <si>
    <t>　文化旅游体育与传媒支出</t>
  </si>
  <si>
    <t>　　文化和旅游</t>
  </si>
  <si>
    <t>　　　其他文化和旅游支出</t>
  </si>
  <si>
    <t>　　　　提前下达2020年美术馆公共图书馆文化馆免费开放补助资金（林39）</t>
  </si>
  <si>
    <t>　　　　2020年文化站免费开放资金</t>
  </si>
  <si>
    <t>　　　　提前下达2020年文化馆（站）免费开放省级补助资金（林39）</t>
  </si>
  <si>
    <t>　　体育</t>
  </si>
  <si>
    <t>　　　体育场馆</t>
  </si>
  <si>
    <t>　　　　2020年公共体育普及工程（第一批）中央基建投资预算资金（林69）</t>
  </si>
  <si>
    <t>　社会保障和就业支出</t>
  </si>
  <si>
    <t>　　抚恤</t>
  </si>
  <si>
    <t>　　　义务兵优待</t>
  </si>
  <si>
    <t>　　　　提前下达2020年义务兵优待金和自主就业退役士兵一次性经济补助（林48）</t>
  </si>
  <si>
    <t>　　　　2020年义务兵优待金省级补助资金（第二批）（林48）</t>
  </si>
  <si>
    <t>　　　　2020年优待资金</t>
  </si>
  <si>
    <t>　　退役安置</t>
  </si>
  <si>
    <t>　　　军队移交政府的离退休人员安置</t>
  </si>
  <si>
    <t>　　　　提前下达2020年退役安置中央补助经费（林19）</t>
  </si>
  <si>
    <t>　卫生健康支出</t>
  </si>
  <si>
    <t>　　公共卫生</t>
  </si>
  <si>
    <t>　　　突发公共卫生事件应急处理</t>
  </si>
  <si>
    <t>　　　　新冠肺炎疫情防控补助中央结算资金（林60）</t>
  </si>
  <si>
    <t>　节能环保支出</t>
  </si>
  <si>
    <t>　　污染防治</t>
  </si>
  <si>
    <t>　　　大气</t>
  </si>
  <si>
    <t>　　　　2019年洁净型煤替代专项补贴资金</t>
  </si>
  <si>
    <t>　　天然林保护</t>
  </si>
  <si>
    <t>　　　森林管护</t>
  </si>
  <si>
    <t>　　　　双环六廊防护林补助（安197、林68）</t>
  </si>
  <si>
    <t>　　能源节约利用</t>
  </si>
  <si>
    <t>　　　能源节约利用</t>
  </si>
  <si>
    <t>　　　　结转2019年冬季清洁取暖双替代省补助资金</t>
  </si>
  <si>
    <t>　　　　2019年冬季双替代运行补贴资金（安19300）</t>
  </si>
  <si>
    <t>　农林水支出</t>
  </si>
  <si>
    <t>　　农业农村</t>
  </si>
  <si>
    <t>　　　农村社会事业</t>
  </si>
  <si>
    <t>　　　　2020年中央财政厕所革命整村推进财政奖补资金（林74）</t>
  </si>
  <si>
    <t>　　　　调整2020年中央财政“厕所革命”整体推进财政奖补资金(林113）</t>
  </si>
  <si>
    <t>　　　农村道路建设</t>
  </si>
  <si>
    <t>　　　　2020年农村公路养护市级补助资金</t>
  </si>
  <si>
    <t>　　　其他农业农村支出</t>
  </si>
  <si>
    <t>　　　　2019年财政专项扶贫资金（资金来源为林财预文件以前下达资金收回）</t>
  </si>
  <si>
    <t>　　　　2019年“厕所革命”户厕改造资金（安19378）</t>
  </si>
  <si>
    <t>　　　　2020年林州市市派第一书记经费（年初预算586.05，请示77.138）</t>
  </si>
  <si>
    <t>　　　　2020年农村人居环境整治专项资金（林57）</t>
  </si>
  <si>
    <t>　　　　安阳市派第一书记专项工作经费（林56、安197）</t>
  </si>
  <si>
    <t>　　　　2020年1-3季度村务监督委员会经费</t>
  </si>
  <si>
    <t>　　　　2020年林州市县派驻村第一书记相关车辆保险经费</t>
  </si>
  <si>
    <t>　　　　第四季度村务监督委员会经费</t>
  </si>
  <si>
    <t>　　林业和草原</t>
  </si>
  <si>
    <t>　　　森林培育</t>
  </si>
  <si>
    <t>　　　　2020年森林培育专项中央基建投资资金（林110）</t>
  </si>
  <si>
    <t>　　扶贫</t>
  </si>
  <si>
    <t>　　　农村基础设施建设</t>
  </si>
  <si>
    <t>　　　　提前下达2020年中央及省级财政专项扶贫资金（林1）</t>
  </si>
  <si>
    <t>　　　　调减财政专项扶贫资金</t>
  </si>
  <si>
    <t>　　　生产发展</t>
  </si>
  <si>
    <t>　　　　提前下达2020年第二批中央及省级财政专项扶贫资金（林04）</t>
  </si>
  <si>
    <t>　　　其他扶贫支出</t>
  </si>
  <si>
    <t>　　　　提前下达2020年市级财政专项资金（林02）</t>
  </si>
  <si>
    <t>　　　　提前下达2020年市派第一书记专项扶贫资金（林03）</t>
  </si>
  <si>
    <t>　　　　2020年林州市派第一书记财政专项扶贫资金（年初预算）</t>
  </si>
  <si>
    <t>　　　　2020年第一批县级财政专项扶贫资金（年初预算）</t>
  </si>
  <si>
    <t>　　　　调整2020年财政专项扶贫资金</t>
  </si>
  <si>
    <t>　　　　2020年中央和省级财政专项扶贫资金（林27、林38）</t>
  </si>
  <si>
    <t>　　　　2020年第二批中央、省及市级财政专项扶贫资金（林33）</t>
  </si>
  <si>
    <t>　　　　2020年第二批县级财政专项扶贫资金（年初预算）</t>
  </si>
  <si>
    <t>　　　　2020年财政专项扶贫资金项目管理费（年初预算）</t>
  </si>
  <si>
    <t>　　　　2020年财政专项扶贫资金</t>
  </si>
  <si>
    <t>　　农村综合改革</t>
  </si>
  <si>
    <t>　　　对村级一事一议的补助</t>
  </si>
  <si>
    <t>　　　　2020年农村综合改革市级资金</t>
  </si>
  <si>
    <t>　　　对村民委员会和村党支部的补助</t>
  </si>
  <si>
    <t>　　　　特殊转移支付（安189，464万；安258，209万）</t>
  </si>
  <si>
    <t>　　　　2020年村级组织运转经费省级市级奖补资金</t>
  </si>
  <si>
    <t>　交通运输</t>
  </si>
  <si>
    <t>　　公路水路运输</t>
  </si>
  <si>
    <t>　　　公路建设</t>
  </si>
  <si>
    <t>　　　　2019年驻豫部队进出口道路建设项目省补助资金（安19246）</t>
  </si>
  <si>
    <t>　　　　2020年农村公路项目省补助资金</t>
  </si>
  <si>
    <t>　　　　2019年林州市农村公路“百县通村入组”工程省补助资金（安19356）</t>
  </si>
  <si>
    <t>　　　　2019年农村公路安防工程和畅返不畅整治省补助资金（安19390）</t>
  </si>
  <si>
    <t>　　　　2020年农村公路“百县通村入组”工程省补助资金</t>
  </si>
  <si>
    <t>　　车辆购置税支出</t>
  </si>
  <si>
    <t>　　　车辆购置税用于农村公路建设支出</t>
  </si>
  <si>
    <t>　　　　2020年农村公路危桥改造和安防工程车购税资金（林31）</t>
  </si>
  <si>
    <t>　　　　2020年农村公路窄路基路面改造、路网改善工程车购税资金</t>
  </si>
  <si>
    <t>　住房保障支出</t>
  </si>
  <si>
    <t>　　保障性安居工程支出</t>
  </si>
  <si>
    <t>　　　老旧小区改造</t>
  </si>
  <si>
    <t>　　　　2020年部分中央财政城镇保障性安居工程补助资金用于城镇老旧小区改造</t>
  </si>
  <si>
    <t>　　　　2019-2020年老旧小区养老服务设施建设资金及城镇社区养老服务体系建设补助资金（林78）</t>
  </si>
  <si>
    <t>　　　　城镇保障性安居工程专项资金（调减安59）(林117)</t>
  </si>
  <si>
    <t>　灾害防治及应急管理支出</t>
  </si>
  <si>
    <t>　　消防事务</t>
  </si>
  <si>
    <t>　　　消防应急救援</t>
  </si>
  <si>
    <t>　　　　消防队建设资金</t>
  </si>
  <si>
    <t>基金预算支出</t>
  </si>
  <si>
    <t>　城乡社区事务</t>
  </si>
  <si>
    <t>　　国有土地使用权出让金支出</t>
  </si>
  <si>
    <t>　　　征地和拆迁补偿支出</t>
  </si>
  <si>
    <t>　　　　土楼郭家庄安置房项目资金</t>
  </si>
  <si>
    <t>　　　　人民路西延项目资金</t>
  </si>
  <si>
    <t>　　　土地开发支出</t>
  </si>
  <si>
    <t>　　　　凤宝管业高端汽车专用管项目财政奖励资金</t>
  </si>
  <si>
    <t>　　　　凤宝重科热扩车桥厂房建设项目财政奖励资金</t>
  </si>
  <si>
    <t>　　　　开发区基础设施建设资金（光远新材输电工程、热扩车桥线路工程）</t>
  </si>
  <si>
    <t>　　　　致远覆铜板项目财政奖励资金（开发区）</t>
  </si>
  <si>
    <t>　　　　凤宝特钢1780高炉项目 财政奖励资金</t>
  </si>
  <si>
    <t>　　　农村基础设施建设支出</t>
  </si>
  <si>
    <t>　　　　结转2019年度非贫困村农村饮水安全巩固提升工程市级补助资金</t>
  </si>
  <si>
    <t>　　　　乡村振兴专项资金</t>
  </si>
  <si>
    <t>　　　　2019年林州市农村公路养护工程市级投资资金（安19483）</t>
  </si>
  <si>
    <t>　　　　2020年市级农村人居环境整治“厕所革命”财政奖补资金(林73）</t>
  </si>
  <si>
    <t>　　　　2019年非贫困村农村饮水安全巩固提升工程市级投资资金（林61）</t>
  </si>
  <si>
    <t>　　　其他国有土地使用权出让收入安排的支出</t>
  </si>
  <si>
    <t>　　　　下达专项资金的通知</t>
  </si>
  <si>
    <t>　　　　扶持产业发展专项资金</t>
  </si>
  <si>
    <t>　　　　2019年10-11月改善农村人居环境考核奖补资金</t>
  </si>
  <si>
    <t>　　　　东外环南延西街段道路工程款</t>
  </si>
  <si>
    <t>　　　　林州汽配资源整合、航空主题公园等电力建设工程款</t>
  </si>
  <si>
    <t>　　　　开发区基础设施建设资金</t>
  </si>
  <si>
    <t>　　　　兑现上半年改善农村人居环境考核奖补资金</t>
  </si>
  <si>
    <t>　　　　下半年改善农村人居环境考核奖补资金（年初预算）</t>
  </si>
  <si>
    <t>　　车辆通行费安排的支出</t>
  </si>
  <si>
    <t>　　　其他车辆通行费安排的支出</t>
  </si>
  <si>
    <t>　　　　2020年通村公路项目省补助资金（林34）</t>
  </si>
  <si>
    <t>　其他支出</t>
  </si>
  <si>
    <t>　　彩票公益金安排的支出</t>
  </si>
  <si>
    <t>　　　用于社会福利的彩票公益金支出</t>
  </si>
  <si>
    <t>　　　　2020年社会福利项目补助资金（安376调减40万）</t>
  </si>
  <si>
    <t>　　　　2020年社会福利项目补助资金（安376调减70万元、林104）</t>
  </si>
  <si>
    <t>2020年度一般公共预算一般性转移支付分项目分地区决算表</t>
  </si>
  <si>
    <t>黄华</t>
  </si>
  <si>
    <t>合涧</t>
  </si>
  <si>
    <t>原康</t>
  </si>
  <si>
    <t>桂林</t>
  </si>
  <si>
    <t>茶店</t>
  </si>
  <si>
    <t>临淇</t>
  </si>
  <si>
    <t>五龙</t>
  </si>
  <si>
    <t>东姚</t>
  </si>
  <si>
    <t>采桑</t>
  </si>
  <si>
    <t>横水</t>
  </si>
  <si>
    <t>河顺</t>
  </si>
  <si>
    <t>东岗</t>
  </si>
  <si>
    <t>任村</t>
  </si>
  <si>
    <t>姚村</t>
  </si>
  <si>
    <t>石板岩</t>
  </si>
  <si>
    <t>陵阳</t>
  </si>
  <si>
    <t>振林</t>
  </si>
  <si>
    <t>龙山</t>
  </si>
  <si>
    <t>开元</t>
  </si>
  <si>
    <t>桂园</t>
  </si>
  <si>
    <t xml:space="preserve"> 一般性转移支付收入</t>
  </si>
  <si>
    <t xml:space="preserve">  （1）均衡性转移支付收入</t>
  </si>
  <si>
    <t xml:space="preserve">  （2）成品油价格和税费改革转移支付补助收入</t>
  </si>
  <si>
    <t xml:space="preserve">  （3）基层公检法司转移支付收入</t>
  </si>
  <si>
    <t xml:space="preserve">  （4）城乡义务教育转移支付收入</t>
  </si>
  <si>
    <t xml:space="preserve">  （5）基本养老金转移支付收入</t>
  </si>
  <si>
    <t xml:space="preserve">  （6）城乡居民医疗保险转移支付收入</t>
  </si>
  <si>
    <t xml:space="preserve">  （7）农村综合改革转移支付收入</t>
  </si>
  <si>
    <t xml:space="preserve">  （8）产粮（油）大县奖励资金收入</t>
  </si>
  <si>
    <t xml:space="preserve">  （9）重点生态功能区转移支付收入</t>
  </si>
  <si>
    <t xml:space="preserve">  （10）革命老区转移支付收入</t>
  </si>
  <si>
    <t xml:space="preserve">  （11）贫困地区转移支付收入</t>
  </si>
  <si>
    <t xml:space="preserve">  （12）结算补助收入</t>
  </si>
  <si>
    <t xml:space="preserve">   (13)固定数额补助</t>
  </si>
  <si>
    <t xml:space="preserve">  （14）其他一般性转移支付</t>
  </si>
  <si>
    <t>林州市本级2020年基本建设资金支出表</t>
  </si>
  <si>
    <r>
      <t xml:space="preserve">项 </t>
    </r>
    <r>
      <rPr>
        <sz val="11"/>
        <rFont val="宋体"/>
        <family val="0"/>
      </rPr>
      <t xml:space="preserve">   </t>
    </r>
    <r>
      <rPr>
        <sz val="11"/>
        <rFont val="宋体"/>
        <family val="0"/>
      </rPr>
      <t>目</t>
    </r>
  </si>
  <si>
    <t>2020年投资额</t>
  </si>
  <si>
    <t>上级资金</t>
  </si>
  <si>
    <t>本级资金</t>
  </si>
  <si>
    <t>合计</t>
  </si>
  <si>
    <t>总计</t>
  </si>
  <si>
    <t>城市运行维护</t>
  </si>
  <si>
    <t>绿化租地款350万元，市政路灯及管养经费1300万元，城区绿化及管养经费1240万元，洹河治理租地费用100万元。</t>
  </si>
  <si>
    <t>教育现代化</t>
  </si>
  <si>
    <t>干部学院</t>
  </si>
  <si>
    <t>开发区循环经济建设</t>
  </si>
  <si>
    <t>森林资源培育</t>
  </si>
  <si>
    <t>卫生领域基建投资</t>
  </si>
  <si>
    <t>国III柴油车淘汰资金</t>
  </si>
  <si>
    <t>清洁取暖资金</t>
  </si>
  <si>
    <t>公共体育普及工程</t>
  </si>
  <si>
    <t>路网改建</t>
  </si>
  <si>
    <t>安居工程</t>
  </si>
  <si>
    <t>2020年政府一般债务限额和余额情况决算表</t>
  </si>
  <si>
    <t xml:space="preserve">                                                单位：万元             </t>
  </si>
  <si>
    <r>
      <t>一、201</t>
    </r>
    <r>
      <rPr>
        <sz val="12"/>
        <rFont val="宋体"/>
        <family val="0"/>
      </rPr>
      <t>9</t>
    </r>
    <r>
      <rPr>
        <sz val="12"/>
        <rFont val="宋体"/>
        <family val="0"/>
      </rPr>
      <t>年末政府一般债务余额限额</t>
    </r>
  </si>
  <si>
    <r>
      <t>二、201</t>
    </r>
    <r>
      <rPr>
        <sz val="12"/>
        <rFont val="宋体"/>
        <family val="0"/>
      </rPr>
      <t>9</t>
    </r>
    <r>
      <rPr>
        <sz val="12"/>
        <rFont val="宋体"/>
        <family val="0"/>
      </rPr>
      <t>年末政府一般债务余额实际数</t>
    </r>
  </si>
  <si>
    <r>
      <t>三、20</t>
    </r>
    <r>
      <rPr>
        <sz val="12"/>
        <rFont val="宋体"/>
        <family val="0"/>
      </rPr>
      <t>20</t>
    </r>
    <r>
      <rPr>
        <sz val="12"/>
        <rFont val="宋体"/>
        <family val="0"/>
      </rPr>
      <t>年末政府一般债务余额限额</t>
    </r>
  </si>
  <si>
    <r>
      <t>四、20</t>
    </r>
    <r>
      <rPr>
        <sz val="12"/>
        <rFont val="宋体"/>
        <family val="0"/>
      </rPr>
      <t>20</t>
    </r>
    <r>
      <rPr>
        <sz val="12"/>
        <rFont val="宋体"/>
        <family val="0"/>
      </rPr>
      <t>年政府一般债务发行额</t>
    </r>
  </si>
  <si>
    <r>
      <t>五、20</t>
    </r>
    <r>
      <rPr>
        <sz val="12"/>
        <rFont val="宋体"/>
        <family val="0"/>
      </rPr>
      <t>20</t>
    </r>
    <r>
      <rPr>
        <sz val="12"/>
        <rFont val="宋体"/>
        <family val="0"/>
      </rPr>
      <t>年政府一般债务还本数</t>
    </r>
  </si>
  <si>
    <r>
      <t>六、20</t>
    </r>
    <r>
      <rPr>
        <sz val="12"/>
        <rFont val="宋体"/>
        <family val="0"/>
      </rPr>
      <t>20</t>
    </r>
    <r>
      <rPr>
        <sz val="12"/>
        <rFont val="宋体"/>
        <family val="0"/>
      </rPr>
      <t>年政府一般债务付息数</t>
    </r>
  </si>
  <si>
    <r>
      <t>七、20</t>
    </r>
    <r>
      <rPr>
        <sz val="12"/>
        <rFont val="宋体"/>
        <family val="0"/>
      </rPr>
      <t>20</t>
    </r>
    <r>
      <rPr>
        <sz val="12"/>
        <rFont val="宋体"/>
        <family val="0"/>
      </rPr>
      <t>年末政府一般债务余额</t>
    </r>
  </si>
  <si>
    <t>2020年政府一般债务分地区限额、余额表</t>
  </si>
  <si>
    <r>
      <t xml:space="preserve">                                                                                                                                                                   </t>
    </r>
    <r>
      <rPr>
        <sz val="10"/>
        <rFont val="宋体"/>
        <family val="0"/>
      </rPr>
      <t>单</t>
    </r>
    <r>
      <rPr>
        <sz val="10"/>
        <rFont val="PMingLiU"/>
        <family val="1"/>
      </rPr>
      <t>位：万元</t>
    </r>
  </si>
  <si>
    <t>一般债务限额</t>
  </si>
  <si>
    <t>一般债务余额</t>
  </si>
  <si>
    <t>林州市</t>
  </si>
  <si>
    <r>
      <rPr>
        <sz val="10"/>
        <rFont val="PMingLiU"/>
        <family val="1"/>
      </rPr>
      <t>市本级</t>
    </r>
  </si>
  <si>
    <t>2020年汇总市本级“三公”经费决算统计表</t>
  </si>
  <si>
    <t>项　　目</t>
  </si>
  <si>
    <t>当年预算数</t>
  </si>
  <si>
    <t>当年决算数</t>
  </si>
  <si>
    <t>上年决算数</t>
  </si>
  <si>
    <t>比上年增长%</t>
  </si>
  <si>
    <t>备  注</t>
  </si>
  <si>
    <t>因公出国（境）费用</t>
  </si>
  <si>
    <t>公务接待费</t>
  </si>
  <si>
    <t>公务用车运行维护费</t>
  </si>
  <si>
    <t>公务用车购置</t>
  </si>
  <si>
    <t>小计</t>
  </si>
  <si>
    <r>
      <t xml:space="preserve"> </t>
    </r>
    <r>
      <rPr>
        <sz val="12"/>
        <rFont val="宋体"/>
        <family val="0"/>
      </rPr>
      <t xml:space="preserve">   </t>
    </r>
    <r>
      <rPr>
        <sz val="12"/>
        <rFont val="宋体"/>
        <family val="0"/>
      </rPr>
      <t>说明:“三公”经费下降的主要原因是各部门认真落实坚持政府“过紧日子”各项
要求,严格控制“三公”经费相关支出。</t>
    </r>
  </si>
  <si>
    <t>2020年度林州市政府性基金预算收入决算表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</si>
  <si>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</si>
  <si>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</si>
  <si>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</si>
  <si>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</si>
  <si>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</si>
  <si>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</si>
  <si>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</si>
  <si>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</si>
  <si>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</si>
  <si>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</si>
  <si>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</si>
  <si>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</si>
  <si>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</si>
  <si>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</si>
  <si>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</si>
  <si>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</si>
  <si>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</si>
  <si>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</si>
  <si>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</si>
  <si>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</si>
  <si>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</si>
  <si>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</si>
  <si>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</si>
  <si>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</si>
  <si>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</si>
  <si>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</si>
  <si>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</si>
  <si>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</si>
  <si>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</si>
  <si>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</si>
  <si>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</si>
  <si>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</si>
  <si>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</si>
  <si>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</si>
  <si>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</si>
  <si>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</si>
  <si>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</si>
  <si>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</si>
  <si>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</si>
  <si>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</si>
  <si>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</si>
  <si>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</si>
  <si>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</si>
  <si>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</si>
  <si>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</si>
  <si>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</si>
  <si>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</si>
  <si>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</si>
  <si>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</si>
  <si>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</si>
  <si>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</si>
  <si>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</si>
  <si>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</si>
  <si>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</si>
  <si>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</si>
  <si>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</si>
  <si>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</si>
  <si>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</si>
  <si>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</si>
  <si>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</si>
  <si>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</si>
  <si>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</si>
  <si>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</si>
  <si>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</si>
  <si>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</si>
  <si>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</si>
  <si>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</si>
  <si>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</si>
  <si>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</si>
  <si>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</si>
  <si>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</si>
  <si>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2020年度林州市政府性基金预算支出决算表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</si>
  <si>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</si>
  <si>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</si>
  <si>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</si>
  <si>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</si>
  <si>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</si>
  <si>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</si>
  <si>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</si>
  <si>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</si>
  <si>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</si>
  <si>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</si>
  <si>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</si>
  <si>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</si>
  <si>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</si>
  <si>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</si>
  <si>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</si>
  <si>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</si>
  <si>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</si>
  <si>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</si>
  <si>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</si>
  <si>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</si>
  <si>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</si>
  <si>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</si>
  <si>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</si>
  <si>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</si>
  <si>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</si>
  <si>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</si>
  <si>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</si>
  <si>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</si>
  <si>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</si>
  <si>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</si>
  <si>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</si>
  <si>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</si>
  <si>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</si>
  <si>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</si>
  <si>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</si>
  <si>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</si>
  <si>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</si>
  <si>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</si>
  <si>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</si>
  <si>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</si>
  <si>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</si>
  <si>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</si>
  <si>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</si>
  <si>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</si>
  <si>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</si>
  <si>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</si>
  <si>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</si>
  <si>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</si>
  <si>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</si>
  <si>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</si>
  <si>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</si>
  <si>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</si>
  <si>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</si>
  <si>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</si>
  <si>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</si>
  <si>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</si>
  <si>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</si>
  <si>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</si>
  <si>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</si>
  <si>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</si>
  <si>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</si>
  <si>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</si>
  <si>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</si>
  <si>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</si>
  <si>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</si>
  <si>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</si>
  <si>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</si>
  <si>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</si>
  <si>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</si>
  <si>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</si>
  <si>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</si>
  <si>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</si>
  <si>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</si>
  <si>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</si>
  <si>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</si>
  <si>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</si>
  <si>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</si>
  <si>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</si>
  <si>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</si>
  <si>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</si>
  <si>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</si>
  <si>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</si>
  <si>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</si>
  <si>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</si>
  <si>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</si>
  <si>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</si>
  <si>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</si>
  <si>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</si>
  <si>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</si>
  <si>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</si>
  <si>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</si>
  <si>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</si>
  <si>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</si>
  <si>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</si>
  <si>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</si>
  <si>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</si>
  <si>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</si>
  <si>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</si>
  <si>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</si>
  <si>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</si>
  <si>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</si>
  <si>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</si>
  <si>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</si>
  <si>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</si>
  <si>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</si>
  <si>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</si>
  <si>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</si>
  <si>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</si>
  <si>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</si>
  <si>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</si>
  <si>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</si>
  <si>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</si>
  <si>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</si>
  <si>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</si>
  <si>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</si>
  <si>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</si>
  <si>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</si>
  <si>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</si>
  <si>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</si>
  <si>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</si>
  <si>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</si>
  <si>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</si>
  <si>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</si>
  <si>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</si>
  <si>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</si>
  <si>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</si>
  <si>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</si>
  <si>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</si>
  <si>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</si>
  <si>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</si>
  <si>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</si>
  <si>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</si>
  <si>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</si>
  <si>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</si>
  <si>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</si>
  <si>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</si>
  <si>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</si>
  <si>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</si>
  <si>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</si>
  <si>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</si>
  <si>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</si>
  <si>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</si>
  <si>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</si>
  <si>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</si>
  <si>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</si>
  <si>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</si>
  <si>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</si>
  <si>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</si>
  <si>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</si>
  <si>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</si>
  <si>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</si>
  <si>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</si>
  <si>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</si>
  <si>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</si>
  <si>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</si>
  <si>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</si>
  <si>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</si>
  <si>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</si>
  <si>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</si>
  <si>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</si>
  <si>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</si>
  <si>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</si>
  <si>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</si>
  <si>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</si>
  <si>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</si>
  <si>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</si>
  <si>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</si>
  <si>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</si>
  <si>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</si>
  <si>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</si>
  <si>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</si>
  <si>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</si>
  <si>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</si>
  <si>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</si>
  <si>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</si>
  <si>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</si>
  <si>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</si>
  <si>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</si>
  <si>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</si>
  <si>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</si>
  <si>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</si>
  <si>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</si>
  <si>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</si>
  <si>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</si>
  <si>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</si>
  <si>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</si>
  <si>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</si>
  <si>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</si>
  <si>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</si>
  <si>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</si>
  <si>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</si>
  <si>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</si>
  <si>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</si>
  <si>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</si>
  <si>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</si>
  <si>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</si>
  <si>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</si>
  <si>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</si>
  <si>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</si>
  <si>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</si>
  <si>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</si>
  <si>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</si>
  <si>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</si>
  <si>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</si>
  <si>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</si>
  <si>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</si>
  <si>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</si>
  <si>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</si>
  <si>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</si>
  <si>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</si>
  <si>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</si>
  <si>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</si>
  <si>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</si>
  <si>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</si>
  <si>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</si>
  <si>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</si>
  <si>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</si>
  <si>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</si>
  <si>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</si>
  <si>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</si>
  <si>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</si>
  <si>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</si>
  <si>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</si>
  <si>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</si>
  <si>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</si>
  <si>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</si>
  <si>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</si>
  <si>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</si>
  <si>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</si>
  <si>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</si>
  <si>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</si>
  <si>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</si>
  <si>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</si>
  <si>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</si>
  <si>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</si>
  <si>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</si>
  <si>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2019年度林州市本级政府性基金收支决算表</t>
  </si>
  <si>
    <t>一、农网还贷资金收入</t>
  </si>
  <si>
    <t>一、文化旅游体育与传媒支出</t>
  </si>
  <si>
    <t>二、海南省高等级公路车辆通行附加费收入</t>
  </si>
  <si>
    <t xml:space="preserve">   国家电影事业发展专项资金安排的支出</t>
  </si>
  <si>
    <t>三、港口建设费收入</t>
  </si>
  <si>
    <t xml:space="preserve">   旅游发展基金支出</t>
  </si>
  <si>
    <t>四、国家电影事业发展专项资金收入</t>
  </si>
  <si>
    <t xml:space="preserve">   国家电影事业发展专项资金对应专项债务收入安排的支出</t>
  </si>
  <si>
    <t>五、国有土地收益基金收入</t>
  </si>
  <si>
    <t>二、社会保障和就业支出</t>
  </si>
  <si>
    <t>六、农业土地开发资金收入</t>
  </si>
  <si>
    <t xml:space="preserve">    大中型水库移民后期扶持基金支出</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</si>
  <si>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</si>
  <si>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</si>
  <si>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</si>
  <si>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</si>
  <si>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</si>
  <si>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三、节能环保支出</t>
  </si>
  <si>
    <t>十、城市基础设施配套费收入</t>
  </si>
  <si>
    <t xml:space="preserve">    可再生能源电价附加收入安排的支出</t>
  </si>
  <si>
    <t>十一、小型水库移民扶助基金收入</t>
  </si>
  <si>
    <t xml:space="preserve">    废弃电器电子产品处理基金支出</t>
  </si>
  <si>
    <t>十二、国家重大水利工程建设基金收入</t>
  </si>
  <si>
    <t>四、城乡社区支出</t>
  </si>
  <si>
    <t>十三、车辆通行费</t>
  </si>
  <si>
    <t xml:space="preserve">    国有土地使用权出让收入安排的支出</t>
  </si>
  <si>
    <t>十四、污水处理费收入</t>
  </si>
  <si>
    <t xml:space="preserve">    国有土地收益基金安排的支出</t>
  </si>
  <si>
    <t>十五、彩票发行机构和彩票销售机构的业务费用</t>
  </si>
  <si>
    <t xml:space="preserve">    农业土地开发资金安排的支出</t>
  </si>
  <si>
    <t>十六、其他政府性基金收入</t>
  </si>
  <si>
    <t xml:space="preserve">    城市基础设施配套费安排的支出</t>
  </si>
  <si>
    <t>十七、专项债券对应项目专项收入</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</si>
  <si>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</si>
  <si>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</si>
  <si>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</si>
  <si>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</si>
  <si>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</si>
  <si>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</si>
  <si>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</si>
  <si>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</si>
  <si>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</si>
  <si>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</si>
  <si>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</si>
  <si>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</si>
  <si>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</si>
  <si>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</si>
  <si>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</si>
  <si>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</si>
  <si>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</si>
  <si>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</si>
  <si>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</si>
  <si>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</si>
  <si>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</si>
  <si>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</si>
  <si>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</si>
  <si>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七、资源勘探工业信息等支出</t>
  </si>
  <si>
    <t xml:space="preserve">    农网还贷资金支出</t>
  </si>
  <si>
    <t>八、其他支出</t>
  </si>
  <si>
    <t xml:space="preserve">    其他政府性基金及对应专项债务收入安排的支出</t>
  </si>
  <si>
    <t xml:space="preserve">    彩票发行销售机构业务费安排的支出</t>
  </si>
  <si>
    <t xml:space="preserve">    彩票公益金安排的支出</t>
  </si>
  <si>
    <t>九、债务付息支出</t>
  </si>
  <si>
    <t>十、债务发行费用支出</t>
  </si>
  <si>
    <t>十一、抗疫特别国债安排的支出</t>
  </si>
  <si>
    <t>收入合计</t>
  </si>
  <si>
    <t>转移性收入</t>
  </si>
  <si>
    <t>转移性支出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</si>
  <si>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</si>
  <si>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</si>
  <si>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</si>
  <si>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</si>
  <si>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</si>
  <si>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</si>
  <si>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</si>
  <si>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</si>
  <si>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</si>
  <si>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</si>
  <si>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</si>
  <si>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</si>
  <si>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</si>
  <si>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</si>
  <si>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</si>
  <si>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收入总计</t>
  </si>
  <si>
    <t>支出总计</t>
  </si>
  <si>
    <t>2020年度林州市本级政府性基金收入决算表</t>
  </si>
  <si>
    <t xml:space="preserve">                                                                                     单位：万元                                                                                </t>
  </si>
  <si>
    <t>收入项目</t>
  </si>
  <si>
    <t xml:space="preserve"> 2020年度林州市本级政府性基金支出决算表</t>
  </si>
  <si>
    <t xml:space="preserve"> </t>
  </si>
  <si>
    <t xml:space="preserve">        单位：万元</t>
  </si>
  <si>
    <t xml:space="preserve">林州市2020年政府性基金转移支付表 </t>
  </si>
  <si>
    <t xml:space="preserve">                                     单位：万元</t>
  </si>
  <si>
    <t xml:space="preserve">            项    目</t>
  </si>
  <si>
    <t>安阳下达我市转移支付</t>
  </si>
  <si>
    <t>市下达镇（街道）转移支付</t>
  </si>
  <si>
    <t>文化体育与传媒</t>
  </si>
  <si>
    <t>社会保障和就业</t>
  </si>
  <si>
    <t>城乡社区</t>
  </si>
  <si>
    <t>农林水</t>
  </si>
  <si>
    <t>交通运输</t>
  </si>
  <si>
    <t>其他</t>
  </si>
  <si>
    <t>说明：其他含抗疫特别国债资金安排的支出</t>
  </si>
  <si>
    <t>2020年政府专项债务限额和余额情况表</t>
  </si>
  <si>
    <t>金 额</t>
  </si>
  <si>
    <t>一、2019年末政府专项债务余额限额</t>
  </si>
  <si>
    <t>二、2019年末政府专项债务余额实际数</t>
  </si>
  <si>
    <t>三、2020年末政府专项债务余额限额</t>
  </si>
  <si>
    <t>四、2020年政府专项债务发行额</t>
  </si>
  <si>
    <t>五、2020年政府专项债务还本额</t>
  </si>
  <si>
    <t>六、2020年政府专项债务付息额</t>
  </si>
  <si>
    <t>七、2020年末政府专项债务余额</t>
  </si>
  <si>
    <t>2020年政府专项债务分地区限额、余额表</t>
  </si>
  <si>
    <r>
      <t xml:space="preserve">                                                                                                                                </t>
    </r>
    <r>
      <rPr>
        <sz val="10"/>
        <rFont val="宋体"/>
        <family val="0"/>
      </rPr>
      <t>单</t>
    </r>
    <r>
      <rPr>
        <sz val="10"/>
        <rFont val="PMingLiU"/>
        <family val="1"/>
      </rPr>
      <t>位：万元</t>
    </r>
  </si>
  <si>
    <t>专项债务限额</t>
  </si>
  <si>
    <t>专项债务余额</t>
  </si>
  <si>
    <t>2020年度林州市国有资本经营收入决算表</t>
  </si>
  <si>
    <t>科目编码</t>
  </si>
  <si>
    <t>国有资本经营收入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</si>
  <si>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</si>
  <si>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</si>
  <si>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</si>
  <si>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</si>
  <si>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</si>
  <si>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</si>
  <si>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</si>
  <si>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</si>
  <si>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</si>
  <si>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</si>
  <si>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</si>
  <si>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</si>
  <si>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</si>
  <si>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</si>
  <si>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</si>
  <si>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</si>
  <si>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</si>
  <si>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</si>
  <si>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</si>
  <si>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</si>
  <si>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</si>
  <si>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</si>
  <si>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</si>
  <si>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</si>
  <si>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</si>
  <si>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</si>
  <si>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</si>
  <si>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</si>
  <si>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</si>
  <si>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</si>
  <si>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</si>
  <si>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</si>
  <si>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</si>
  <si>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</si>
  <si>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</si>
  <si>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</si>
  <si>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</si>
  <si>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</si>
  <si>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</si>
  <si>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</si>
  <si>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</si>
  <si>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</si>
  <si>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</si>
  <si>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2020年度林州市国有资本经营支出决算表</t>
  </si>
  <si>
    <t/>
  </si>
  <si>
    <t>国有资本经营支出</t>
  </si>
  <si>
    <t xml:space="preserve">    国有资本经营预算补充社保基金支出</t>
  </si>
  <si>
    <t>国有资本经营预算支出</t>
  </si>
  <si>
    <t>　解决历史遗留问题及改革成本支出</t>
  </si>
  <si>
    <t>　　厂办大集体改革支出</t>
  </si>
  <si>
    <t>　　"三供一业"移交补助支出</t>
  </si>
  <si>
    <t>　　国有企业办职教幼教补助支出</t>
  </si>
  <si>
    <t>　　国有企业办公共服务机构移交补助支出</t>
  </si>
  <si>
    <t>　　国有企业退休人员社会化管理补助支出</t>
  </si>
  <si>
    <t>　　国有企业棚户区改造支出</t>
  </si>
  <si>
    <t>　　国有企业改革成本支出</t>
  </si>
  <si>
    <t>　　离休干部医药费补助支出</t>
  </si>
  <si>
    <t>　　其他解决历史遗留问题及改革成本支出</t>
  </si>
  <si>
    <t>　国有企业资本金注入</t>
  </si>
  <si>
    <t>　　国有经济结构调整支出</t>
  </si>
  <si>
    <t>　　公益性设施投资支出</t>
  </si>
  <si>
    <t>　　前瞻性战略性产业发展支出</t>
  </si>
  <si>
    <t>　　生态环境保护支出</t>
  </si>
  <si>
    <t>　　支持科技进步支出</t>
  </si>
  <si>
    <t>　　保障国家经济安全支出</t>
  </si>
  <si>
    <t>　　对外投资合作支出</t>
  </si>
  <si>
    <t>　　其他国有企业资本金注入</t>
  </si>
  <si>
    <t>　国有企业政策性补贴(款)</t>
  </si>
  <si>
    <t>　　国有企业政策性补贴(项)</t>
  </si>
  <si>
    <t>　金融国有资本经营预算支出</t>
  </si>
  <si>
    <t>　　资本性支出</t>
  </si>
  <si>
    <t>　　改革性支出</t>
  </si>
  <si>
    <t>　　其他金融国有资本经营预算支出</t>
  </si>
  <si>
    <t>　其他国有资本经营预算支出(款)</t>
  </si>
  <si>
    <t>　　其他国有资本经营预算支出(项)</t>
  </si>
  <si>
    <t>2020年度林州市本级国有资本经营收支决算总表</t>
  </si>
  <si>
    <t>2020年度林州市本级国有资本经营收入决算表</t>
  </si>
  <si>
    <t>2020年度林州市本级国有资本经营支出决算表</t>
  </si>
  <si>
    <t>2020年度林州市本级国有资本经营预算转移支付表</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</si>
  <si>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</si>
  <si>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</si>
  <si>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</si>
  <si>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</si>
  <si>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</si>
  <si>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</si>
  <si>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</si>
  <si>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</si>
  <si>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</si>
  <si>
    <t>2020年本级社会保险基金收支决算总表</t>
  </si>
  <si>
    <t>收入决算数</t>
  </si>
  <si>
    <t>支出决算数</t>
  </si>
  <si>
    <t>社会保险基金收入</t>
  </si>
  <si>
    <t>社会保险基金支出</t>
  </si>
  <si>
    <t xml:space="preserve"> 企业职工基本养老保险基金收入</t>
  </si>
  <si>
    <t xml:space="preserve">   企业职工基本养老保险基金支出</t>
  </si>
  <si>
    <t>企业职工基本养老保险费收入</t>
  </si>
  <si>
    <t xml:space="preserve">   基本养老金支出</t>
  </si>
  <si>
    <t>企业职工基本养老保险基金财政补贴收入</t>
  </si>
  <si>
    <t xml:space="preserve">    医疗补助金支出</t>
  </si>
  <si>
    <t>企业职工基本养老保险基金利息收入</t>
  </si>
  <si>
    <t xml:space="preserve">    丧葬抚恤补助支出</t>
  </si>
  <si>
    <t>企业职工基本养老保险基金其他收入</t>
  </si>
  <si>
    <r>
      <t xml:space="preserve"> </t>
    </r>
    <r>
      <rPr>
        <sz val="12"/>
        <rFont val="宋体"/>
        <family val="0"/>
      </rPr>
      <t xml:space="preserve">   </t>
    </r>
    <r>
      <rPr>
        <sz val="12"/>
        <rFont val="宋体"/>
        <family val="0"/>
      </rPr>
      <t>企业职工基本养老保险基金其他支出</t>
    </r>
  </si>
  <si>
    <t>企业职工基本养老保险转移收入</t>
  </si>
  <si>
    <t xml:space="preserve">    企业职工基本养老保险转移支出</t>
  </si>
  <si>
    <t>企业职工基本养老保险基金委托投资收益</t>
  </si>
  <si>
    <t xml:space="preserve"> 机关事业单位基本养老保险基金收入</t>
  </si>
  <si>
    <t xml:space="preserve">    机关事业单位基本养老保险基金支出</t>
  </si>
  <si>
    <t>机关事业单位基本养老保险费收入</t>
  </si>
  <si>
    <t>机关事业单位基本养老保险基金财政补助收入</t>
  </si>
  <si>
    <t xml:space="preserve">   机关事业单位基本养老保险基金其他支出</t>
  </si>
  <si>
    <t>机关事业单位基本养老保险基金利息收入</t>
  </si>
  <si>
    <t xml:space="preserve">   机关事业单位养老保险基金其他支出</t>
  </si>
  <si>
    <t>机关事业单位基本养老保险基金委托投资收益</t>
  </si>
  <si>
    <t xml:space="preserve">   机关事业单位养老保险基金转移支出</t>
  </si>
  <si>
    <t>机关事业单位养老保险基金其他收入</t>
  </si>
  <si>
    <t xml:space="preserve">   城乡居民基本养老保险基金支出</t>
  </si>
  <si>
    <t>机关事业单位养老保险基金转移收入</t>
  </si>
  <si>
    <t xml:space="preserve">   基础养老金支出</t>
  </si>
  <si>
    <t xml:space="preserve"> 城乡居民基本医疗保险基金收入</t>
  </si>
  <si>
    <t xml:space="preserve">   个人账户养老金支出</t>
  </si>
  <si>
    <t>城乡居民基本医疗保险基金缴费收入</t>
  </si>
  <si>
    <t xml:space="preserve">   丧葬抚恤补助支出</t>
  </si>
  <si>
    <t>城乡居民基本医疗保险基金财政补贴收入</t>
  </si>
  <si>
    <r>
      <t xml:space="preserve"> </t>
    </r>
    <r>
      <rPr>
        <sz val="12"/>
        <rFont val="宋体"/>
        <family val="0"/>
      </rPr>
      <t xml:space="preserve">  </t>
    </r>
    <r>
      <rPr>
        <sz val="12"/>
        <rFont val="宋体"/>
        <family val="0"/>
      </rPr>
      <t>其他城乡居民基本养老保险基金支出</t>
    </r>
  </si>
  <si>
    <t>城乡居民基本医疗保险基金利息收入</t>
  </si>
  <si>
    <t xml:space="preserve">   城乡居民基本医疗保险基金支出</t>
  </si>
  <si>
    <t>其他城乡居民基本医疗保险基金收入</t>
  </si>
  <si>
    <t xml:space="preserve">   城乡居民基本医疗保险基金医疗待遇支出</t>
  </si>
  <si>
    <t xml:space="preserve"> 城乡居民基本养老保险基金收入</t>
  </si>
  <si>
    <t xml:space="preserve">   大病医疗保险支出</t>
  </si>
  <si>
    <t>城乡居民基本养老保险基金缴费收入</t>
  </si>
  <si>
    <t>城乡居民基本养老保险基金财政补贴收入</t>
  </si>
  <si>
    <r>
      <t xml:space="preserve"> </t>
    </r>
    <r>
      <rPr>
        <sz val="12"/>
        <rFont val="宋体"/>
        <family val="0"/>
      </rPr>
      <t xml:space="preserve">  </t>
    </r>
    <r>
      <rPr>
        <sz val="12"/>
        <rFont val="宋体"/>
        <family val="0"/>
      </rPr>
      <t>其他城乡居民基本医疗保险基金支出</t>
    </r>
  </si>
  <si>
    <t>城乡居民基本养老保险基金利息收入</t>
  </si>
  <si>
    <t>城乡居民基本养老保险基金集体补助收入</t>
  </si>
  <si>
    <t>其他城乡居民基本养老保险基金收入</t>
  </si>
  <si>
    <t xml:space="preserve"> 工伤保险基金收入</t>
  </si>
  <si>
    <t xml:space="preserve">  工伤保险基金支出</t>
  </si>
  <si>
    <t xml:space="preserve">   工伤保险费收入</t>
  </si>
  <si>
    <t xml:space="preserve">     工伤保险待遇支出</t>
  </si>
  <si>
    <t xml:space="preserve">   工伤保险基金财政补贴收入</t>
  </si>
  <si>
    <t>　   劳动能力鉴定支出</t>
  </si>
  <si>
    <t xml:space="preserve">   工伤保险基金利息收入</t>
  </si>
  <si>
    <t xml:space="preserve">     工伤预防费用支出</t>
  </si>
  <si>
    <r>
      <t xml:space="preserve"> </t>
    </r>
    <r>
      <rPr>
        <sz val="12"/>
        <rFont val="宋体"/>
        <family val="0"/>
      </rPr>
      <t xml:space="preserve">  </t>
    </r>
    <r>
      <rPr>
        <sz val="12"/>
        <rFont val="宋体"/>
        <family val="0"/>
      </rPr>
      <t>工伤保险基金其他收入</t>
    </r>
  </si>
  <si>
    <r>
      <t xml:space="preserve"> </t>
    </r>
    <r>
      <rPr>
        <sz val="12"/>
        <rFont val="宋体"/>
        <family val="0"/>
      </rPr>
      <t xml:space="preserve">    </t>
    </r>
    <r>
      <rPr>
        <sz val="12"/>
        <rFont val="宋体"/>
        <family val="0"/>
      </rPr>
      <t>工伤保险基金其他支出</t>
    </r>
  </si>
  <si>
    <r>
      <t xml:space="preserve"> </t>
    </r>
    <r>
      <rPr>
        <sz val="12"/>
        <rFont val="宋体"/>
        <family val="0"/>
      </rPr>
      <t xml:space="preserve">  </t>
    </r>
    <r>
      <rPr>
        <sz val="12"/>
        <rFont val="宋体"/>
        <family val="0"/>
      </rPr>
      <t>工伤保险基金下级上解收入</t>
    </r>
  </si>
  <si>
    <r>
      <t xml:space="preserve"> </t>
    </r>
    <r>
      <rPr>
        <sz val="12"/>
        <rFont val="宋体"/>
        <family val="0"/>
      </rPr>
      <t xml:space="preserve">    </t>
    </r>
    <r>
      <rPr>
        <sz val="12"/>
        <rFont val="宋体"/>
        <family val="0"/>
      </rPr>
      <t>工伤保险基金下补助下级支出</t>
    </r>
  </si>
  <si>
    <t xml:space="preserve"> 失业保险基金收入</t>
  </si>
  <si>
    <t xml:space="preserve">  失业保险基金支出</t>
  </si>
  <si>
    <t xml:space="preserve">   失业保险费收入</t>
  </si>
  <si>
    <t xml:space="preserve">  失业保险金支出</t>
  </si>
  <si>
    <t xml:space="preserve">   失业保险基金财政补贴收入</t>
  </si>
  <si>
    <t xml:space="preserve">  医疗保险费支出</t>
  </si>
  <si>
    <t xml:space="preserve">   失业保险基金利息收入</t>
  </si>
  <si>
    <t xml:space="preserve">  丧葬抚恤补助支出</t>
  </si>
  <si>
    <r>
      <t xml:space="preserve"> </t>
    </r>
    <r>
      <rPr>
        <sz val="12"/>
        <rFont val="宋体"/>
        <family val="0"/>
      </rPr>
      <t xml:space="preserve">  </t>
    </r>
    <r>
      <rPr>
        <sz val="12"/>
        <rFont val="宋体"/>
        <family val="0"/>
      </rPr>
      <t>失业保险基金下级上解收入</t>
    </r>
  </si>
  <si>
    <r>
      <t xml:space="preserve"> </t>
    </r>
    <r>
      <rPr>
        <sz val="12"/>
        <rFont val="宋体"/>
        <family val="0"/>
      </rPr>
      <t xml:space="preserve"> </t>
    </r>
    <r>
      <rPr>
        <sz val="12"/>
        <rFont val="宋体"/>
        <family val="0"/>
      </rPr>
      <t>失业保险基金补助下级支出</t>
    </r>
  </si>
  <si>
    <t xml:space="preserve">  稳定岗位补贴支出</t>
  </si>
  <si>
    <t xml:space="preserve"> 生育保险基金收入</t>
  </si>
  <si>
    <t xml:space="preserve">  生育保险基金支出</t>
  </si>
  <si>
    <t xml:space="preserve">   生育保险费收入</t>
  </si>
  <si>
    <t xml:space="preserve">     生育医疗费用支出</t>
  </si>
  <si>
    <t xml:space="preserve">   生育保险基金补贴收入</t>
  </si>
  <si>
    <t xml:space="preserve">     生育津贴支出</t>
  </si>
  <si>
    <r>
      <t xml:space="preserve"> </t>
    </r>
    <r>
      <rPr>
        <sz val="12"/>
        <rFont val="宋体"/>
        <family val="0"/>
      </rPr>
      <t xml:space="preserve">  </t>
    </r>
    <r>
      <rPr>
        <sz val="12"/>
        <rFont val="宋体"/>
        <family val="0"/>
      </rPr>
      <t>生育保险基金利息收入</t>
    </r>
  </si>
  <si>
    <r>
      <t xml:space="preserve"> </t>
    </r>
    <r>
      <rPr>
        <sz val="12"/>
        <rFont val="宋体"/>
        <family val="0"/>
      </rPr>
      <t xml:space="preserve">    生育</t>
    </r>
    <r>
      <rPr>
        <sz val="12"/>
        <rFont val="宋体"/>
        <family val="0"/>
      </rPr>
      <t>保险基金其他支出</t>
    </r>
  </si>
  <si>
    <r>
      <t xml:space="preserve"> </t>
    </r>
    <r>
      <rPr>
        <sz val="12"/>
        <rFont val="宋体"/>
        <family val="0"/>
      </rPr>
      <t xml:space="preserve">  </t>
    </r>
    <r>
      <rPr>
        <sz val="12"/>
        <rFont val="宋体"/>
        <family val="0"/>
      </rPr>
      <t>生育保险基金其他收入</t>
    </r>
  </si>
  <si>
    <t>2019年本级社会保险基金收入决算表</t>
  </si>
  <si>
    <t>2020年本级社会保险基金支出决算表</t>
  </si>
  <si>
    <t>2020年本级社会保险基金结余表</t>
  </si>
  <si>
    <t xml:space="preserve">                                                                                                单位:万元</t>
  </si>
  <si>
    <t>项    目</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</si>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</sst>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_-&quot;￥&quot;#,##0;* \-&quot;￥&quot;#,##0;* _-&quot;￥&quot;&quot;-&quot;;@"/>
    <numFmt numFmtId="177" formatCode="* _-&quot;￥&quot;#,##0.00;* \-&quot;￥&quot;#,##0.00;* _-&quot;￥&quot;&quot;-&quot;??;@"/>
    <numFmt numFmtId="178" formatCode="* #,##0;* \-#,##0;* &quot;-&quot;;@"/>
    <numFmt numFmtId="179" formatCode="* #,##0.00;* \-#,##0.00;* &quot;-&quot;??;@"/>
    <numFmt numFmtId="180" formatCode="_-&quot;$&quot;* #,##0_-;\-&quot;$&quot;* #,##0_-;_-&quot;$&quot;* &quot;-&quot;_-;_-@_-"/>
    <numFmt numFmtId="181" formatCode="yyyy&quot;年&quot;m&quot;月&quot;d&quot;日&quot;;@"/>
    <numFmt numFmtId="182" formatCode="_(&quot;$&quot;* #,##0.00_);_(&quot;$&quot;* \(#,##0.00\);_(&quot;$&quot;* &quot;-&quot;??_);_(@_)"/>
    <numFmt numFmtId="183" formatCode="#,##0;\-#,##0;&quot;-&quot;"/>
    <numFmt numFmtId="184" formatCode="\$#,##0;\(\$#,##0\)"/>
    <numFmt numFmtId="185" formatCode="#,##0;\(#,##0\)"/>
    <numFmt numFmtId="186" formatCode="\$#,##0.00;\(\$#,##0.00\)"/>
    <numFmt numFmtId="187" formatCode="_-* #,##0&quot;$&quot;_-;\-* #,##0&quot;$&quot;_-;_-* &quot;-&quot;&quot;$&quot;_-;_-@_-"/>
    <numFmt numFmtId="188" formatCode="_-* #,##0_$_-;\-* #,##0_$_-;_-* &quot;-&quot;_$_-;_-@_-"/>
    <numFmt numFmtId="189" formatCode="_-* #,##0.00_$_-;\-* #,##0.00_$_-;_-* &quot;-&quot;??_$_-;_-@_-"/>
    <numFmt numFmtId="190" formatCode="_-* #,##0.00&quot;$&quot;_-;\-* #,##0.00&quot;$&quot;_-;_-* &quot;-&quot;??&quot;$&quot;_-;_-@_-"/>
    <numFmt numFmtId="191" formatCode="0;_琀"/>
    <numFmt numFmtId="192" formatCode="0.0"/>
    <numFmt numFmtId="193" formatCode="0_ "/>
    <numFmt numFmtId="194" formatCode="#,##0_ "/>
    <numFmt numFmtId="195" formatCode="0_);[Red]\(0\)"/>
    <numFmt numFmtId="196" formatCode="0.0000_ "/>
    <numFmt numFmtId="197" formatCode="0.00_ "/>
    <numFmt numFmtId="198" formatCode="0.0_ "/>
  </numFmts>
  <fonts count="96">
    <font>
      <sz val="12"/>
      <name val="宋体"/>
      <family val="0"/>
    </font>
    <font>
      <sz val="11"/>
      <name val="宋体"/>
      <family val="0"/>
    </font>
    <font>
      <b/>
      <sz val="18"/>
      <name val="宋体"/>
      <family val="0"/>
    </font>
    <font>
      <sz val="10"/>
      <name val="宋体"/>
      <family val="0"/>
    </font>
    <font>
      <b/>
      <sz val="10"/>
      <name val="宋体"/>
      <family val="0"/>
    </font>
    <font>
      <b/>
      <sz val="12"/>
      <color indexed="8"/>
      <name val="宋体"/>
      <family val="0"/>
    </font>
    <font>
      <b/>
      <sz val="12"/>
      <name val="宋体"/>
      <family val="0"/>
    </font>
    <font>
      <sz val="12"/>
      <color indexed="8"/>
      <name val="宋体"/>
      <family val="0"/>
    </font>
    <font>
      <b/>
      <sz val="16"/>
      <name val="宋体"/>
      <family val="0"/>
    </font>
    <font>
      <sz val="10"/>
      <name val="Arial"/>
      <family val="2"/>
    </font>
    <font>
      <sz val="10"/>
      <name val="PMingLiU"/>
      <family val="1"/>
    </font>
    <font>
      <b/>
      <sz val="10"/>
      <name val="PMingLiU"/>
      <family val="1"/>
    </font>
    <font>
      <b/>
      <sz val="20"/>
      <name val="黑体"/>
      <family val="3"/>
    </font>
    <font>
      <sz val="18"/>
      <name val="方正大标宋简体"/>
      <family val="0"/>
    </font>
    <font>
      <sz val="11"/>
      <name val="楷体_GB2312"/>
      <family val="3"/>
    </font>
    <font>
      <b/>
      <sz val="11"/>
      <name val="宋体"/>
      <family val="0"/>
    </font>
    <font>
      <sz val="11"/>
      <color indexed="8"/>
      <name val="宋体"/>
      <family val="0"/>
    </font>
    <font>
      <sz val="11"/>
      <color indexed="10"/>
      <name val="宋体"/>
      <family val="0"/>
    </font>
    <font>
      <b/>
      <sz val="11"/>
      <color indexed="10"/>
      <name val="宋体"/>
      <family val="0"/>
    </font>
    <font>
      <sz val="16"/>
      <name val="方正大标宋简体"/>
      <family val="0"/>
    </font>
    <font>
      <sz val="9"/>
      <name val="宋体"/>
      <family val="0"/>
    </font>
    <font>
      <b/>
      <sz val="15"/>
      <color indexed="8"/>
      <name val="宋体"/>
      <family val="0"/>
    </font>
    <font>
      <b/>
      <sz val="16"/>
      <name val="黑体"/>
      <family val="3"/>
    </font>
    <font>
      <sz val="11"/>
      <name val="黑体"/>
      <family val="3"/>
    </font>
    <font>
      <sz val="12"/>
      <name val="黑体"/>
      <family val="3"/>
    </font>
    <font>
      <sz val="11"/>
      <color indexed="17"/>
      <name val="宋体"/>
      <family val="0"/>
    </font>
    <font>
      <b/>
      <sz val="10"/>
      <name val="Arial"/>
      <family val="2"/>
    </font>
    <font>
      <sz val="11"/>
      <color indexed="9"/>
      <name val="宋体"/>
      <family val="0"/>
    </font>
    <font>
      <sz val="11"/>
      <color indexed="62"/>
      <name val="宋体"/>
      <family val="0"/>
    </font>
    <font>
      <sz val="11"/>
      <color indexed="52"/>
      <name val="宋体"/>
      <family val="0"/>
    </font>
    <font>
      <sz val="11"/>
      <color indexed="20"/>
      <name val="宋体"/>
      <family val="0"/>
    </font>
    <font>
      <b/>
      <sz val="11"/>
      <color indexed="52"/>
      <name val="宋体"/>
      <family val="0"/>
    </font>
    <font>
      <sz val="11"/>
      <color indexed="16"/>
      <name val="宋体"/>
      <family val="0"/>
    </font>
    <font>
      <sz val="12"/>
      <color indexed="9"/>
      <name val="宋体"/>
      <family val="0"/>
    </font>
    <font>
      <b/>
      <sz val="13"/>
      <color indexed="56"/>
      <name val="宋体"/>
      <family val="0"/>
    </font>
    <font>
      <u val="single"/>
      <sz val="11"/>
      <color indexed="12"/>
      <name val="宋体"/>
      <family val="0"/>
    </font>
    <font>
      <u val="single"/>
      <sz val="11"/>
      <color indexed="20"/>
      <name val="宋体"/>
      <family val="0"/>
    </font>
    <font>
      <sz val="11"/>
      <color indexed="8"/>
      <name val="微软雅黑"/>
      <family val="2"/>
    </font>
    <font>
      <b/>
      <sz val="11"/>
      <color indexed="54"/>
      <name val="宋体"/>
      <family val="0"/>
    </font>
    <font>
      <i/>
      <sz val="11"/>
      <color indexed="23"/>
      <name val="宋体"/>
      <family val="0"/>
    </font>
    <font>
      <b/>
      <sz val="18"/>
      <color indexed="54"/>
      <name val="宋体"/>
      <family val="0"/>
    </font>
    <font>
      <b/>
      <sz val="15"/>
      <color indexed="54"/>
      <name val="宋体"/>
      <family val="0"/>
    </font>
    <font>
      <b/>
      <sz val="13"/>
      <color indexed="54"/>
      <name val="宋体"/>
      <family val="0"/>
    </font>
    <font>
      <sz val="12"/>
      <color indexed="16"/>
      <name val="宋体"/>
      <family val="0"/>
    </font>
    <font>
      <b/>
      <sz val="11"/>
      <color indexed="63"/>
      <name val="宋体"/>
      <family val="0"/>
    </font>
    <font>
      <sz val="12"/>
      <color indexed="17"/>
      <name val="宋体"/>
      <family val="0"/>
    </font>
    <font>
      <b/>
      <sz val="11"/>
      <color indexed="53"/>
      <name val="宋体"/>
      <family val="0"/>
    </font>
    <font>
      <b/>
      <sz val="11"/>
      <color indexed="9"/>
      <name val="宋体"/>
      <family val="0"/>
    </font>
    <font>
      <sz val="11"/>
      <color indexed="53"/>
      <name val="宋体"/>
      <family val="0"/>
    </font>
    <font>
      <b/>
      <sz val="15"/>
      <color indexed="56"/>
      <name val="宋体"/>
      <family val="0"/>
    </font>
    <font>
      <b/>
      <sz val="11"/>
      <color indexed="8"/>
      <name val="宋体"/>
      <family val="0"/>
    </font>
    <font>
      <sz val="12"/>
      <name val="Times New Roman"/>
      <family val="1"/>
    </font>
    <font>
      <sz val="11"/>
      <color indexed="19"/>
      <name val="宋体"/>
      <family val="0"/>
    </font>
    <font>
      <sz val="11"/>
      <color indexed="52"/>
      <name val="微软雅黑"/>
      <family val="2"/>
    </font>
    <font>
      <sz val="11"/>
      <color indexed="17"/>
      <name val="微软雅黑"/>
      <family val="2"/>
    </font>
    <font>
      <b/>
      <sz val="11"/>
      <color indexed="52"/>
      <name val="微软雅黑"/>
      <family val="2"/>
    </font>
    <font>
      <sz val="10"/>
      <name val="Times New Roman"/>
      <family val="1"/>
    </font>
    <font>
      <sz val="11"/>
      <name val="ＭＳ Ｐゴシック"/>
      <family val="2"/>
    </font>
    <font>
      <sz val="10"/>
      <color indexed="8"/>
      <name val="宋体"/>
      <family val="0"/>
    </font>
    <font>
      <sz val="11"/>
      <color indexed="60"/>
      <name val="微软雅黑"/>
      <family val="2"/>
    </font>
    <font>
      <sz val="11"/>
      <color indexed="20"/>
      <name val="微软雅黑"/>
      <family val="2"/>
    </font>
    <font>
      <b/>
      <sz val="11"/>
      <color indexed="62"/>
      <name val="宋体"/>
      <family val="0"/>
    </font>
    <font>
      <b/>
      <sz val="11"/>
      <color indexed="56"/>
      <name val="微软雅黑"/>
      <family val="2"/>
    </font>
    <font>
      <sz val="11"/>
      <color indexed="9"/>
      <name val="微软雅黑"/>
      <family val="2"/>
    </font>
    <font>
      <sz val="12"/>
      <name val="Arial"/>
      <family val="2"/>
    </font>
    <font>
      <sz val="11"/>
      <color indexed="60"/>
      <name val="宋体"/>
      <family val="0"/>
    </font>
    <font>
      <b/>
      <sz val="18"/>
      <name val="Arial"/>
      <family val="2"/>
    </font>
    <font>
      <b/>
      <sz val="12"/>
      <name val="Arial"/>
      <family val="2"/>
    </font>
    <font>
      <b/>
      <sz val="15"/>
      <color indexed="62"/>
      <name val="宋体"/>
      <family val="0"/>
    </font>
    <font>
      <sz val="11"/>
      <color indexed="62"/>
      <name val="微软雅黑"/>
      <family val="2"/>
    </font>
    <font>
      <b/>
      <sz val="11"/>
      <color indexed="56"/>
      <name val="宋体"/>
      <family val="0"/>
    </font>
    <font>
      <sz val="10"/>
      <color indexed="8"/>
      <name val="Arial"/>
      <family val="2"/>
    </font>
    <font>
      <sz val="8"/>
      <name val="Arial"/>
      <family val="2"/>
    </font>
    <font>
      <sz val="7"/>
      <name val="Small Fonts"/>
      <family val="2"/>
    </font>
    <font>
      <sz val="12"/>
      <name val="Helv"/>
      <family val="2"/>
    </font>
    <font>
      <b/>
      <i/>
      <sz val="16"/>
      <name val="Helv"/>
      <family val="2"/>
    </font>
    <font>
      <sz val="8"/>
      <name val="Times New Roman"/>
      <family val="1"/>
    </font>
    <font>
      <b/>
      <sz val="15"/>
      <color indexed="56"/>
      <name val="微软雅黑"/>
      <family val="2"/>
    </font>
    <font>
      <sz val="12"/>
      <name val="官帕眉"/>
      <family val="0"/>
    </font>
    <font>
      <b/>
      <sz val="13"/>
      <color indexed="62"/>
      <name val="宋体"/>
      <family val="0"/>
    </font>
    <font>
      <b/>
      <sz val="13"/>
      <color indexed="56"/>
      <name val="微软雅黑"/>
      <family val="2"/>
    </font>
    <font>
      <b/>
      <sz val="18"/>
      <color indexed="56"/>
      <name val="宋体"/>
      <family val="0"/>
    </font>
    <font>
      <b/>
      <sz val="18"/>
      <color indexed="62"/>
      <name val="宋体"/>
      <family val="0"/>
    </font>
    <font>
      <b/>
      <sz val="21"/>
      <name val="楷体_GB2312"/>
      <family val="3"/>
    </font>
    <font>
      <sz val="12"/>
      <color indexed="20"/>
      <name val="宋体"/>
      <family val="0"/>
    </font>
    <font>
      <u val="single"/>
      <sz val="12"/>
      <color indexed="36"/>
      <name val="宋体"/>
      <family val="0"/>
    </font>
    <font>
      <sz val="10"/>
      <name val="Helv"/>
      <family val="2"/>
    </font>
    <font>
      <sz val="12"/>
      <name val="Courier"/>
      <family val="2"/>
    </font>
    <font>
      <sz val="11"/>
      <color indexed="8"/>
      <name val="Tahoma"/>
      <family val="2"/>
    </font>
    <font>
      <u val="single"/>
      <sz val="12"/>
      <color indexed="12"/>
      <name val="宋体"/>
      <family val="0"/>
    </font>
    <font>
      <b/>
      <sz val="11"/>
      <color indexed="9"/>
      <name val="微软雅黑"/>
      <family val="2"/>
    </font>
    <font>
      <b/>
      <sz val="11"/>
      <color indexed="8"/>
      <name val="微软雅黑"/>
      <family val="2"/>
    </font>
    <font>
      <i/>
      <sz val="11"/>
      <color indexed="23"/>
      <name val="微软雅黑"/>
      <family val="2"/>
    </font>
    <font>
      <sz val="12"/>
      <name val="바탕체"/>
      <family val="3"/>
    </font>
    <font>
      <sz val="11"/>
      <color indexed="10"/>
      <name val="微软雅黑"/>
      <family val="2"/>
    </font>
    <font>
      <b/>
      <sz val="11"/>
      <color indexed="63"/>
      <name val="微软雅黑"/>
      <family val="2"/>
    </font>
  </fonts>
  <fills count="46">
    <fill>
      <patternFill/>
    </fill>
    <fill>
      <patternFill patternType="gray125"/>
    </fill>
    <fill>
      <patternFill patternType="solid">
        <fgColor indexed="4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46"/>
        <bgColor indexed="64"/>
      </patternFill>
    </fill>
    <fill>
      <patternFill patternType="solid">
        <fgColor indexed="26"/>
        <bgColor indexed="64"/>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36"/>
        <bgColor indexed="64"/>
      </patternFill>
    </fill>
    <fill>
      <patternFill patternType="solid">
        <fgColor indexed="57"/>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24"/>
        <bgColor indexed="64"/>
      </patternFill>
    </fill>
    <fill>
      <patternFill patternType="solid">
        <fgColor indexed="27"/>
        <bgColor indexed="64"/>
      </patternFill>
    </fill>
    <fill>
      <patternFill patternType="solid">
        <fgColor indexed="25"/>
        <bgColor indexed="64"/>
      </patternFill>
    </fill>
    <fill>
      <patternFill patternType="solid">
        <fgColor indexed="30"/>
        <bgColor indexed="64"/>
      </patternFill>
    </fill>
    <fill>
      <patternFill patternType="solid">
        <fgColor indexed="47"/>
        <bgColor indexed="64"/>
      </patternFill>
    </fill>
    <fill>
      <patternFill patternType="solid">
        <fgColor indexed="11"/>
        <bgColor indexed="64"/>
      </patternFill>
    </fill>
    <fill>
      <patternFill patternType="solid">
        <fgColor indexed="26"/>
        <bgColor indexed="64"/>
      </patternFill>
    </fill>
    <fill>
      <patternFill patternType="solid">
        <fgColor indexed="54"/>
        <bgColor indexed="64"/>
      </patternFill>
    </fill>
    <fill>
      <patternFill patternType="solid">
        <fgColor indexed="25"/>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52"/>
        <bgColor indexed="64"/>
      </patternFill>
    </fill>
    <fill>
      <patternFill patternType="lightUp">
        <fgColor indexed="9"/>
        <bgColor indexed="55"/>
      </patternFill>
    </fill>
    <fill>
      <patternFill patternType="lightUp">
        <fgColor indexed="9"/>
        <bgColor indexed="22"/>
      </patternFill>
    </fill>
    <fill>
      <patternFill patternType="lightUp">
        <fgColor indexed="9"/>
        <bgColor indexed="29"/>
      </patternFill>
    </fill>
    <fill>
      <patternFill patternType="solid">
        <fgColor indexed="40"/>
        <bgColor indexed="64"/>
      </patternFill>
    </fill>
  </fills>
  <borders count="39">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right/>
      <top/>
      <bottom style="thick">
        <color indexed="22"/>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62"/>
      </bottom>
    </border>
    <border>
      <left/>
      <right/>
      <top style="thin">
        <color indexed="48"/>
      </top>
      <bottom style="double">
        <color indexed="48"/>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ck">
        <color indexed="49"/>
      </bottom>
    </border>
    <border>
      <left/>
      <right/>
      <top style="thin">
        <color indexed="62"/>
      </top>
      <bottom style="double">
        <color indexed="62"/>
      </bottom>
    </border>
    <border>
      <left/>
      <right/>
      <top style="medium"/>
      <bottom style="medium"/>
    </border>
    <border>
      <left/>
      <right/>
      <top style="thin"/>
      <bottom style="double"/>
    </border>
    <border>
      <left/>
      <right/>
      <top/>
      <bottom style="medium">
        <color indexed="30"/>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bottom style="thin"/>
    </border>
    <border>
      <left>
        <color indexed="63"/>
      </left>
      <right>
        <color indexed="63"/>
      </right>
      <top>
        <color indexed="63"/>
      </top>
      <bottom style="mediu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thin"/>
      <top style="medium"/>
      <bottom style="thin"/>
    </border>
    <border>
      <left style="thin"/>
      <right/>
      <top style="thin"/>
      <bottom style="thin"/>
    </border>
    <border>
      <left>
        <color indexed="63"/>
      </left>
      <right>
        <color indexed="63"/>
      </right>
      <top style="thin"/>
      <bottom style="medium"/>
    </border>
    <border>
      <left>
        <color indexed="63"/>
      </left>
      <right style="thin"/>
      <top>
        <color indexed="63"/>
      </top>
      <bottom>
        <color indexed="63"/>
      </bottom>
    </border>
    <border>
      <left style="thin"/>
      <right style="thin"/>
      <top>
        <color indexed="63"/>
      </top>
      <bottom>
        <color indexed="63"/>
      </bottom>
    </border>
  </borders>
  <cellStyleXfs count="1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176" fontId="26" fillId="0" borderId="0" applyFont="0" applyFill="0" applyBorder="0" applyAlignment="0" applyProtection="0"/>
    <xf numFmtId="177" fontId="26" fillId="0" borderId="0" applyFont="0" applyFill="0" applyBorder="0" applyAlignment="0" applyProtection="0"/>
    <xf numFmtId="0" fontId="7" fillId="0" borderId="0">
      <alignment vertical="center"/>
      <protection/>
    </xf>
    <xf numFmtId="0" fontId="27" fillId="3" borderId="0" applyNumberFormat="0" applyBorder="0" applyAlignment="0" applyProtection="0"/>
    <xf numFmtId="0" fontId="25" fillId="2" borderId="0" applyNumberFormat="0" applyBorder="0" applyAlignment="0" applyProtection="0"/>
    <xf numFmtId="0" fontId="28" fillId="4" borderId="1" applyNumberFormat="0" applyAlignment="0" applyProtection="0"/>
    <xf numFmtId="0" fontId="27" fillId="5" borderId="0" applyNumberFormat="0" applyBorder="0" applyAlignment="0" applyProtection="0"/>
    <xf numFmtId="0" fontId="16" fillId="6" borderId="0" applyNumberFormat="0" applyBorder="0" applyAlignment="0" applyProtection="0"/>
    <xf numFmtId="0" fontId="29" fillId="0" borderId="2" applyNumberFormat="0" applyFill="0" applyAlignment="0" applyProtection="0"/>
    <xf numFmtId="0" fontId="16" fillId="7" borderId="0" applyNumberFormat="0" applyBorder="0" applyAlignment="0" applyProtection="0"/>
    <xf numFmtId="178" fontId="26" fillId="0" borderId="0" applyFont="0" applyFill="0" applyBorder="0" applyAlignment="0" applyProtection="0"/>
    <xf numFmtId="0" fontId="7" fillId="8"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16" fillId="10"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31" fillId="10" borderId="1" applyNumberFormat="0" applyAlignment="0" applyProtection="0"/>
    <xf numFmtId="0" fontId="25" fillId="2" borderId="0" applyNumberFormat="0" applyBorder="0" applyAlignment="0" applyProtection="0"/>
    <xf numFmtId="0" fontId="30" fillId="9" borderId="0" applyNumberFormat="0" applyBorder="0" applyAlignment="0" applyProtection="0"/>
    <xf numFmtId="0" fontId="32" fillId="9" borderId="0" applyNumberFormat="0" applyBorder="0" applyAlignment="0" applyProtection="0"/>
    <xf numFmtId="0" fontId="16" fillId="0" borderId="0">
      <alignment vertical="center"/>
      <protection/>
    </xf>
    <xf numFmtId="179" fontId="26" fillId="0" borderId="0" applyFont="0" applyFill="0" applyBorder="0" applyAlignment="0" applyProtection="0"/>
    <xf numFmtId="0" fontId="30" fillId="9" borderId="0" applyNumberFormat="0" applyBorder="0" applyAlignment="0" applyProtection="0"/>
    <xf numFmtId="0" fontId="27" fillId="10" borderId="0" applyNumberFormat="0" applyBorder="0" applyAlignment="0" applyProtection="0"/>
    <xf numFmtId="0" fontId="25" fillId="2" borderId="0" applyNumberFormat="0" applyBorder="0" applyAlignment="0" applyProtection="0"/>
    <xf numFmtId="0" fontId="27" fillId="11" borderId="0" applyNumberFormat="0" applyBorder="0" applyAlignment="0" applyProtection="0"/>
    <xf numFmtId="0" fontId="33" fillId="12"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9" fontId="26" fillId="0" borderId="0" applyFont="0" applyFill="0" applyBorder="0" applyAlignment="0" applyProtection="0"/>
    <xf numFmtId="0" fontId="25" fillId="2" borderId="0" applyNumberFormat="0" applyBorder="0" applyAlignment="0" applyProtection="0"/>
    <xf numFmtId="0" fontId="36" fillId="0" borderId="0" applyNumberFormat="0" applyFill="0" applyBorder="0" applyAlignment="0" applyProtection="0"/>
    <xf numFmtId="0" fontId="37" fillId="13" borderId="0" applyNumberFormat="0" applyBorder="0" applyAlignment="0" applyProtection="0"/>
    <xf numFmtId="0" fontId="27" fillId="3" borderId="0" applyNumberFormat="0" applyBorder="0" applyAlignment="0" applyProtection="0"/>
    <xf numFmtId="0" fontId="16" fillId="14" borderId="4" applyNumberFormat="0" applyFont="0" applyAlignment="0" applyProtection="0"/>
    <xf numFmtId="0" fontId="16" fillId="0" borderId="0">
      <alignment vertical="center"/>
      <protection/>
    </xf>
    <xf numFmtId="0" fontId="30" fillId="9" borderId="0" applyNumberFormat="0" applyBorder="0" applyAlignment="0" applyProtection="0"/>
    <xf numFmtId="0" fontId="27" fillId="4" borderId="0" applyNumberFormat="0" applyBorder="0" applyAlignment="0" applyProtection="0"/>
    <xf numFmtId="0" fontId="30"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27" fillId="15" borderId="0" applyNumberFormat="0" applyBorder="0" applyAlignment="0" applyProtection="0"/>
    <xf numFmtId="0" fontId="0" fillId="0" borderId="0">
      <alignment/>
      <protection/>
    </xf>
    <xf numFmtId="0" fontId="30" fillId="9" borderId="0" applyNumberFormat="0" applyBorder="0" applyAlignment="0" applyProtection="0"/>
    <xf numFmtId="0" fontId="27" fillId="3" borderId="0" applyNumberFormat="0" applyBorder="0" applyAlignment="0" applyProtection="0"/>
    <xf numFmtId="0" fontId="33" fillId="16" borderId="0" applyNumberFormat="0" applyBorder="0" applyAlignment="0" applyProtection="0"/>
    <xf numFmtId="0" fontId="39" fillId="0" borderId="0" applyNumberFormat="0" applyFill="0" applyBorder="0" applyAlignment="0" applyProtection="0"/>
    <xf numFmtId="0" fontId="41" fillId="0" borderId="5" applyNumberFormat="0" applyFill="0" applyAlignment="0" applyProtection="0"/>
    <xf numFmtId="0" fontId="42" fillId="0" borderId="5" applyNumberFormat="0" applyFill="0" applyAlignment="0" applyProtection="0"/>
    <xf numFmtId="0" fontId="27" fillId="17" borderId="0" applyNumberFormat="0" applyBorder="0" applyAlignment="0" applyProtection="0"/>
    <xf numFmtId="0" fontId="38" fillId="0" borderId="6" applyNumberFormat="0" applyFill="0" applyAlignment="0" applyProtection="0"/>
    <xf numFmtId="0" fontId="43" fillId="18" borderId="0" applyNumberFormat="0" applyBorder="0" applyAlignment="0" applyProtection="0"/>
    <xf numFmtId="0" fontId="27" fillId="4" borderId="0" applyNumberFormat="0" applyBorder="0" applyAlignment="0" applyProtection="0"/>
    <xf numFmtId="0" fontId="44" fillId="7" borderId="7" applyNumberFormat="0" applyAlignment="0" applyProtection="0"/>
    <xf numFmtId="0" fontId="0" fillId="0" borderId="0">
      <alignment vertical="center"/>
      <protection/>
    </xf>
    <xf numFmtId="0" fontId="45" fillId="2" borderId="0" applyNumberFormat="0" applyBorder="0" applyAlignment="0" applyProtection="0"/>
    <xf numFmtId="0" fontId="46" fillId="7" borderId="1" applyNumberFormat="0" applyAlignment="0" applyProtection="0"/>
    <xf numFmtId="0" fontId="47" fillId="19" borderId="8" applyNumberFormat="0" applyAlignment="0" applyProtection="0"/>
    <xf numFmtId="0" fontId="31" fillId="10" borderId="1" applyNumberFormat="0" applyAlignment="0" applyProtection="0"/>
    <xf numFmtId="0" fontId="30" fillId="9" borderId="0" applyNumberFormat="0" applyBorder="0" applyAlignment="0" applyProtection="0"/>
    <xf numFmtId="0" fontId="16" fillId="13" borderId="0" applyNumberFormat="0" applyBorder="0" applyAlignment="0" applyProtection="0"/>
    <xf numFmtId="0" fontId="25" fillId="2" borderId="0" applyNumberFormat="0" applyBorder="0" applyAlignment="0" applyProtection="0"/>
    <xf numFmtId="0" fontId="16" fillId="2"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180" fontId="9" fillId="0" borderId="0" applyFont="0" applyFill="0" applyBorder="0" applyAlignment="0" applyProtection="0"/>
    <xf numFmtId="0" fontId="27" fillId="20" borderId="0" applyNumberFormat="0" applyBorder="0" applyAlignment="0" applyProtection="0"/>
    <xf numFmtId="0" fontId="30" fillId="9" borderId="0" applyNumberFormat="0" applyBorder="0" applyAlignment="0" applyProtection="0"/>
    <xf numFmtId="0" fontId="48" fillId="0" borderId="2" applyNumberFormat="0" applyFill="0" applyAlignment="0" applyProtection="0"/>
    <xf numFmtId="0" fontId="37" fillId="21" borderId="0" applyNumberFormat="0" applyBorder="0" applyAlignment="0" applyProtection="0"/>
    <xf numFmtId="0" fontId="27" fillId="22" borderId="0" applyNumberFormat="0" applyBorder="0" applyAlignment="0" applyProtection="0"/>
    <xf numFmtId="0" fontId="45" fillId="2" borderId="0" applyNumberFormat="0" applyBorder="0" applyAlignment="0" applyProtection="0"/>
    <xf numFmtId="0" fontId="49" fillId="0" borderId="9" applyNumberFormat="0" applyFill="0" applyAlignment="0" applyProtection="0"/>
    <xf numFmtId="0" fontId="50" fillId="0" borderId="10" applyNumberFormat="0" applyFill="0" applyAlignment="0" applyProtection="0"/>
    <xf numFmtId="0" fontId="27" fillId="23" borderId="0" applyNumberFormat="0" applyBorder="0" applyAlignment="0" applyProtection="0"/>
    <xf numFmtId="0" fontId="25" fillId="2" borderId="0" applyNumberFormat="0" applyBorder="0" applyAlignment="0" applyProtection="0"/>
    <xf numFmtId="0" fontId="0" fillId="0" borderId="0">
      <alignment/>
      <protection/>
    </xf>
    <xf numFmtId="0" fontId="51" fillId="0" borderId="0" applyFont="0" applyFill="0" applyBorder="0" applyAlignment="0" applyProtection="0"/>
    <xf numFmtId="0" fontId="16" fillId="2" borderId="0" applyNumberFormat="0" applyBorder="0" applyAlignment="0" applyProtection="0"/>
    <xf numFmtId="0" fontId="52" fillId="24" borderId="0" applyNumberFormat="0" applyBorder="0" applyAlignment="0" applyProtection="0"/>
    <xf numFmtId="0" fontId="25" fillId="2" borderId="0" applyNumberFormat="0" applyBorder="0" applyAlignment="0" applyProtection="0"/>
    <xf numFmtId="0" fontId="16" fillId="6" borderId="0" applyNumberFormat="0" applyBorder="0" applyAlignment="0" applyProtection="0"/>
    <xf numFmtId="0" fontId="27" fillId="25" borderId="0" applyNumberFormat="0" applyBorder="0" applyAlignment="0" applyProtection="0"/>
    <xf numFmtId="0" fontId="16" fillId="26" borderId="0" applyNumberFormat="0" applyBorder="0" applyAlignment="0" applyProtection="0"/>
    <xf numFmtId="0" fontId="29" fillId="0" borderId="2" applyNumberFormat="0" applyFill="0" applyAlignment="0" applyProtection="0"/>
    <xf numFmtId="0" fontId="16" fillId="13" borderId="0" applyNumberFormat="0" applyBorder="0" applyAlignment="0" applyProtection="0"/>
    <xf numFmtId="0" fontId="16" fillId="6" borderId="0" applyNumberFormat="0" applyBorder="0" applyAlignment="0" applyProtection="0"/>
    <xf numFmtId="0" fontId="45" fillId="2" borderId="0" applyNumberFormat="0" applyBorder="0" applyAlignment="0" applyProtection="0"/>
    <xf numFmtId="0" fontId="16" fillId="14" borderId="0" applyNumberFormat="0" applyBorder="0" applyAlignment="0" applyProtection="0"/>
    <xf numFmtId="0" fontId="53" fillId="0" borderId="2" applyNumberFormat="0" applyFill="0" applyAlignment="0" applyProtection="0"/>
    <xf numFmtId="0" fontId="16" fillId="4" borderId="0" applyNumberFormat="0" applyBorder="0" applyAlignment="0" applyProtection="0"/>
    <xf numFmtId="41" fontId="0" fillId="0" borderId="0" applyFont="0" applyFill="0" applyBorder="0" applyAlignment="0" applyProtection="0"/>
    <xf numFmtId="0" fontId="30" fillId="9" borderId="0" applyNumberFormat="0" applyBorder="0" applyAlignment="0" applyProtection="0"/>
    <xf numFmtId="0" fontId="30" fillId="9" borderId="0" applyNumberFormat="0" applyBorder="0" applyAlignment="0" applyProtection="0"/>
    <xf numFmtId="0" fontId="27" fillId="19" borderId="0" applyNumberFormat="0" applyBorder="0" applyAlignment="0" applyProtection="0"/>
    <xf numFmtId="0" fontId="27" fillId="21" borderId="0" applyNumberFormat="0" applyBorder="0" applyAlignment="0" applyProtection="0"/>
    <xf numFmtId="0" fontId="16" fillId="14" borderId="0" applyNumberFormat="0" applyBorder="0" applyAlignment="0" applyProtection="0"/>
    <xf numFmtId="0" fontId="31" fillId="10" borderId="1" applyNumberFormat="0" applyAlignment="0" applyProtection="0"/>
    <xf numFmtId="0" fontId="16" fillId="6" borderId="0" applyNumberFormat="0" applyBorder="0" applyAlignment="0" applyProtection="0"/>
    <xf numFmtId="0" fontId="43" fillId="9" borderId="0" applyNumberFormat="0" applyBorder="0" applyAlignment="0" applyProtection="0"/>
    <xf numFmtId="0" fontId="16" fillId="24" borderId="0" applyNumberFormat="0" applyBorder="0" applyAlignment="0" applyProtection="0"/>
    <xf numFmtId="0" fontId="54" fillId="2" borderId="0" applyNumberFormat="0" applyBorder="0" applyAlignment="0" applyProtection="0"/>
    <xf numFmtId="0" fontId="27" fillId="16" borderId="0" applyNumberFormat="0" applyBorder="0" applyAlignment="0" applyProtection="0"/>
    <xf numFmtId="0" fontId="30" fillId="9" borderId="0" applyNumberFormat="0" applyBorder="0" applyAlignment="0" applyProtection="0"/>
    <xf numFmtId="0" fontId="16" fillId="6" borderId="0" applyNumberFormat="0" applyBorder="0" applyAlignment="0" applyProtection="0"/>
    <xf numFmtId="0" fontId="30" fillId="9" borderId="0" applyNumberFormat="0" applyBorder="0" applyAlignment="0" applyProtection="0"/>
    <xf numFmtId="0" fontId="31" fillId="7" borderId="1" applyNumberFormat="0" applyAlignment="0" applyProtection="0"/>
    <xf numFmtId="0" fontId="16" fillId="9" borderId="0" applyNumberFormat="0" applyBorder="0" applyAlignment="0" applyProtection="0"/>
    <xf numFmtId="0" fontId="45" fillId="2" borderId="0" applyNumberFormat="0" applyBorder="0" applyAlignment="0" applyProtection="0"/>
    <xf numFmtId="0" fontId="27" fillId="27" borderId="0" applyNumberFormat="0" applyBorder="0" applyAlignment="0" applyProtection="0"/>
    <xf numFmtId="0" fontId="25" fillId="2" borderId="0" applyNumberFormat="0" applyBorder="0" applyAlignment="0" applyProtection="0"/>
    <xf numFmtId="0" fontId="27" fillId="23" borderId="0" applyNumberFormat="0" applyBorder="0" applyAlignment="0" applyProtection="0"/>
    <xf numFmtId="0" fontId="16" fillId="2" borderId="0" applyNumberFormat="0" applyBorder="0" applyAlignment="0" applyProtection="0"/>
    <xf numFmtId="0" fontId="16" fillId="10" borderId="0" applyNumberFormat="0" applyBorder="0" applyAlignment="0" applyProtection="0"/>
    <xf numFmtId="0" fontId="55" fillId="10" borderId="1" applyNumberFormat="0" applyAlignment="0" applyProtection="0"/>
    <xf numFmtId="0" fontId="16" fillId="2" borderId="0" applyNumberFormat="0" applyBorder="0" applyAlignment="0" applyProtection="0"/>
    <xf numFmtId="0" fontId="45" fillId="2"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43" fillId="18" borderId="0" applyNumberFormat="0" applyBorder="0" applyAlignment="0" applyProtection="0"/>
    <xf numFmtId="0" fontId="27" fillId="10" borderId="0" applyNumberFormat="0" applyBorder="0" applyAlignment="0" applyProtection="0"/>
    <xf numFmtId="0" fontId="16" fillId="9" borderId="0" applyNumberFormat="0" applyBorder="0" applyAlignment="0" applyProtection="0"/>
    <xf numFmtId="43" fontId="56" fillId="0" borderId="0" applyFont="0" applyFill="0" applyBorder="0" applyAlignment="0" applyProtection="0"/>
    <xf numFmtId="0" fontId="25" fillId="2" borderId="0" applyNumberFormat="0" applyBorder="0" applyAlignment="0" applyProtection="0"/>
    <xf numFmtId="0" fontId="16"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7" fillId="6"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9" fillId="0" borderId="0">
      <alignment/>
      <protection/>
    </xf>
    <xf numFmtId="0" fontId="45" fillId="2"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25" fillId="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37" fillId="3" borderId="0" applyNumberFormat="0" applyBorder="0" applyAlignment="0" applyProtection="0"/>
    <xf numFmtId="0" fontId="30" fillId="9" borderId="0" applyNumberFormat="0" applyBorder="0" applyAlignment="0" applyProtection="0"/>
    <xf numFmtId="0" fontId="16" fillId="6" borderId="0" applyNumberFormat="0" applyBorder="0" applyAlignment="0" applyProtection="0"/>
    <xf numFmtId="0" fontId="25" fillId="2" borderId="0" applyNumberFormat="0" applyBorder="0" applyAlignment="0" applyProtection="0"/>
    <xf numFmtId="0" fontId="7" fillId="28" borderId="0" applyNumberFormat="0" applyBorder="0" applyAlignment="0" applyProtection="0"/>
    <xf numFmtId="0" fontId="43" fillId="9" borderId="0" applyNumberFormat="0" applyBorder="0" applyAlignment="0" applyProtection="0"/>
    <xf numFmtId="0" fontId="44" fillId="10" borderId="7" applyNumberFormat="0" applyAlignment="0" applyProtection="0"/>
    <xf numFmtId="0" fontId="16" fillId="9" borderId="0" applyNumberFormat="0" applyBorder="0" applyAlignment="0" applyProtection="0"/>
    <xf numFmtId="0" fontId="30" fillId="9" borderId="0" applyNumberFormat="0" applyBorder="0" applyAlignment="0" applyProtection="0"/>
    <xf numFmtId="0" fontId="16" fillId="9" borderId="0" applyNumberFormat="0" applyBorder="0" applyAlignment="0" applyProtection="0"/>
    <xf numFmtId="0" fontId="33" fillId="29" borderId="0" applyNumberFormat="0" applyBorder="0" applyAlignment="0" applyProtection="0"/>
    <xf numFmtId="0" fontId="25" fillId="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37" fillId="9" borderId="0" applyNumberFormat="0" applyBorder="0" applyAlignment="0" applyProtection="0"/>
    <xf numFmtId="0" fontId="16" fillId="2" borderId="0" applyNumberFormat="0" applyBorder="0" applyAlignment="0" applyProtection="0"/>
    <xf numFmtId="0" fontId="30" fillId="9" borderId="0" applyNumberFormat="0" applyBorder="0" applyAlignment="0" applyProtection="0"/>
    <xf numFmtId="0" fontId="44" fillId="10" borderId="7" applyNumberFormat="0" applyAlignment="0" applyProtection="0"/>
    <xf numFmtId="0" fontId="25"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29" fillId="0" borderId="2" applyNumberFormat="0" applyFill="0" applyAlignment="0" applyProtection="0"/>
    <xf numFmtId="0" fontId="16" fillId="2" borderId="0" applyNumberFormat="0" applyBorder="0" applyAlignment="0" applyProtection="0"/>
    <xf numFmtId="0" fontId="25" fillId="2" borderId="0" applyNumberFormat="0" applyBorder="0" applyAlignment="0" applyProtection="0"/>
    <xf numFmtId="0" fontId="0" fillId="0" borderId="0">
      <alignment/>
      <protection/>
    </xf>
    <xf numFmtId="0" fontId="16" fillId="2" borderId="0" applyNumberFormat="0" applyBorder="0" applyAlignment="0" applyProtection="0"/>
    <xf numFmtId="0" fontId="16" fillId="14" borderId="0" applyNumberFormat="0" applyBorder="0" applyAlignment="0" applyProtection="0"/>
    <xf numFmtId="38" fontId="57" fillId="0" borderId="0" applyFont="0" applyFill="0" applyBorder="0" applyAlignment="0" applyProtection="0"/>
    <xf numFmtId="0" fontId="27" fillId="30" borderId="0" applyNumberFormat="0" applyBorder="0" applyAlignment="0" applyProtection="0"/>
    <xf numFmtId="0" fontId="25" fillId="2" borderId="0" applyNumberFormat="0" applyBorder="0" applyAlignment="0" applyProtection="0"/>
    <xf numFmtId="0" fontId="58" fillId="0" borderId="0">
      <alignment vertical="center"/>
      <protection/>
    </xf>
    <xf numFmtId="0" fontId="37" fillId="2" borderId="0" applyNumberFormat="0" applyBorder="0" applyAlignment="0" applyProtection="0"/>
    <xf numFmtId="0" fontId="27" fillId="30" borderId="0" applyNumberFormat="0" applyBorder="0" applyAlignment="0" applyProtection="0"/>
    <xf numFmtId="0" fontId="16" fillId="13" borderId="0" applyNumberFormat="0" applyBorder="0" applyAlignment="0" applyProtection="0"/>
    <xf numFmtId="0" fontId="0" fillId="0" borderId="0">
      <alignment/>
      <protection/>
    </xf>
    <xf numFmtId="0" fontId="43"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7" fillId="31" borderId="0" applyNumberFormat="0" applyBorder="0" applyAlignment="0" applyProtection="0"/>
    <xf numFmtId="0" fontId="7" fillId="0" borderId="0">
      <alignment vertical="center"/>
      <protection/>
    </xf>
    <xf numFmtId="0" fontId="43" fillId="18" borderId="0" applyNumberFormat="0" applyBorder="0" applyAlignment="0" applyProtection="0"/>
    <xf numFmtId="0" fontId="16" fillId="13" borderId="0" applyNumberFormat="0" applyBorder="0" applyAlignment="0" applyProtection="0"/>
    <xf numFmtId="0" fontId="0" fillId="0" borderId="0">
      <alignment vertical="center"/>
      <protection/>
    </xf>
    <xf numFmtId="1" fontId="9" fillId="0" borderId="0">
      <alignment/>
      <protection/>
    </xf>
    <xf numFmtId="0" fontId="16" fillId="13" borderId="0" applyNumberFormat="0" applyBorder="0" applyAlignment="0" applyProtection="0"/>
    <xf numFmtId="0" fontId="47" fillId="19" borderId="8" applyNumberFormat="0" applyAlignment="0" applyProtection="0"/>
    <xf numFmtId="0" fontId="7" fillId="0" borderId="0">
      <alignment vertical="center"/>
      <protection/>
    </xf>
    <xf numFmtId="0" fontId="25" fillId="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0" fillId="0" borderId="0">
      <alignment vertical="center"/>
      <protection/>
    </xf>
    <xf numFmtId="0" fontId="30" fillId="9" borderId="0" applyNumberFormat="0" applyBorder="0" applyAlignment="0" applyProtection="0"/>
    <xf numFmtId="0" fontId="27" fillId="3" borderId="0" applyNumberFormat="0" applyBorder="0" applyAlignment="0" applyProtection="0"/>
    <xf numFmtId="0" fontId="16" fillId="7" borderId="0" applyNumberFormat="0" applyBorder="0" applyAlignment="0" applyProtection="0"/>
    <xf numFmtId="0" fontId="43" fillId="18" borderId="0" applyNumberFormat="0" applyBorder="0" applyAlignment="0" applyProtection="0"/>
    <xf numFmtId="40" fontId="57" fillId="0" borderId="0" applyFont="0" applyFill="0" applyBorder="0" applyAlignment="0" applyProtection="0"/>
    <xf numFmtId="0" fontId="16" fillId="26" borderId="0" applyNumberFormat="0" applyBorder="0" applyAlignment="0" applyProtection="0"/>
    <xf numFmtId="0" fontId="25" fillId="2" borderId="0" applyNumberFormat="0" applyBorder="0" applyAlignment="0" applyProtection="0"/>
    <xf numFmtId="0" fontId="43" fillId="18" borderId="0" applyNumberFormat="0" applyBorder="0" applyAlignment="0" applyProtection="0"/>
    <xf numFmtId="0" fontId="16" fillId="26" borderId="0" applyNumberFormat="0" applyBorder="0" applyAlignment="0" applyProtection="0"/>
    <xf numFmtId="0" fontId="16" fillId="3" borderId="0" applyNumberFormat="0" applyBorder="0" applyAlignment="0" applyProtection="0"/>
    <xf numFmtId="0" fontId="16" fillId="26" borderId="0" applyNumberFormat="0" applyBorder="0" applyAlignment="0" applyProtection="0"/>
    <xf numFmtId="0" fontId="16" fillId="32" borderId="0" applyNumberFormat="0" applyBorder="0" applyAlignment="0" applyProtection="0"/>
    <xf numFmtId="0" fontId="16" fillId="26" borderId="0" applyNumberFormat="0" applyBorder="0" applyAlignment="0" applyProtection="0"/>
    <xf numFmtId="0" fontId="16" fillId="13" borderId="0" applyNumberFormat="0" applyBorder="0" applyAlignment="0" applyProtection="0"/>
    <xf numFmtId="0" fontId="16" fillId="26" borderId="0" applyNumberFormat="0" applyBorder="0" applyAlignment="0" applyProtection="0"/>
    <xf numFmtId="0" fontId="16" fillId="17" borderId="0" applyNumberFormat="0" applyBorder="0" applyAlignment="0" applyProtection="0"/>
    <xf numFmtId="0" fontId="16" fillId="26" borderId="0" applyNumberFormat="0" applyBorder="0" applyAlignment="0" applyProtection="0"/>
    <xf numFmtId="0" fontId="43" fillId="18" borderId="0" applyNumberFormat="0" applyBorder="0" applyAlignment="0" applyProtection="0"/>
    <xf numFmtId="0" fontId="16" fillId="26" borderId="0" applyNumberFormat="0" applyBorder="0" applyAlignment="0" applyProtection="0"/>
    <xf numFmtId="9" fontId="0" fillId="0" borderId="0" applyFont="0" applyFill="0" applyBorder="0" applyAlignment="0" applyProtection="0"/>
    <xf numFmtId="0" fontId="25" fillId="2" borderId="0" applyNumberFormat="0" applyBorder="0" applyAlignment="0" applyProtection="0"/>
    <xf numFmtId="0" fontId="37" fillId="26" borderId="0" applyNumberFormat="0" applyBorder="0" applyAlignment="0" applyProtection="0"/>
    <xf numFmtId="0" fontId="16" fillId="0" borderId="0">
      <alignment vertical="center"/>
      <protection/>
    </xf>
    <xf numFmtId="0" fontId="43" fillId="9" borderId="0" applyNumberFormat="0" applyBorder="0" applyAlignment="0" applyProtection="0"/>
    <xf numFmtId="0" fontId="27" fillId="32" borderId="0" applyNumberFormat="0" applyBorder="0" applyAlignment="0" applyProtection="0"/>
    <xf numFmtId="0" fontId="16" fillId="4" borderId="0" applyNumberFormat="0" applyBorder="0" applyAlignment="0" applyProtection="0"/>
    <xf numFmtId="0" fontId="27" fillId="11" borderId="0" applyNumberFormat="0" applyBorder="0" applyAlignment="0" applyProtection="0"/>
    <xf numFmtId="0" fontId="43" fillId="18"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25" fillId="2" borderId="0" applyNumberFormat="0" applyBorder="0" applyAlignment="0" applyProtection="0"/>
    <xf numFmtId="0" fontId="16" fillId="4" borderId="0" applyNumberFormat="0" applyBorder="0" applyAlignment="0" applyProtection="0"/>
    <xf numFmtId="0" fontId="30" fillId="9" borderId="0" applyNumberFormat="0" applyBorder="0" applyAlignment="0" applyProtection="0"/>
    <xf numFmtId="0" fontId="37" fillId="1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25" fillId="2" borderId="0" applyNumberFormat="0" applyBorder="0" applyAlignment="0" applyProtection="0"/>
    <xf numFmtId="0" fontId="16" fillId="4" borderId="0" applyNumberFormat="0" applyBorder="0" applyAlignment="0" applyProtection="0"/>
    <xf numFmtId="0" fontId="37" fillId="17"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51" fillId="0" borderId="0">
      <alignment/>
      <protection/>
    </xf>
    <xf numFmtId="0" fontId="27" fillId="22" borderId="0" applyNumberFormat="0" applyBorder="0" applyAlignment="0" applyProtection="0"/>
    <xf numFmtId="0" fontId="37" fillId="4" borderId="0" applyNumberFormat="0" applyBorder="0" applyAlignment="0" applyProtection="0"/>
    <xf numFmtId="0" fontId="30" fillId="9" borderId="0" applyNumberFormat="0" applyBorder="0" applyAlignment="0" applyProtection="0"/>
    <xf numFmtId="0" fontId="16" fillId="13" borderId="0" applyNumberFormat="0" applyBorder="0" applyAlignment="0" applyProtection="0"/>
    <xf numFmtId="0" fontId="0" fillId="0" borderId="0">
      <alignment/>
      <protection/>
    </xf>
    <xf numFmtId="0" fontId="59" fillId="24" borderId="0" applyNumberFormat="0" applyBorder="0" applyAlignment="0" applyProtection="0"/>
    <xf numFmtId="0" fontId="16" fillId="26" borderId="0" applyNumberFormat="0" applyBorder="0" applyAlignment="0" applyProtection="0"/>
    <xf numFmtId="0" fontId="27" fillId="15" borderId="0" applyNumberFormat="0" applyBorder="0" applyAlignment="0" applyProtection="0"/>
    <xf numFmtId="0" fontId="25" fillId="2" borderId="0" applyNumberFormat="0" applyBorder="0" applyAlignment="0" applyProtection="0"/>
    <xf numFmtId="0" fontId="7" fillId="33" borderId="0" applyNumberFormat="0" applyBorder="0" applyAlignment="0" applyProtection="0"/>
    <xf numFmtId="0" fontId="16" fillId="4" borderId="0" applyNumberFormat="0" applyBorder="0" applyAlignment="0" applyProtection="0"/>
    <xf numFmtId="0" fontId="27" fillId="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0" fillId="9" borderId="0" applyNumberFormat="0" applyBorder="0" applyAlignment="0" applyProtection="0"/>
    <xf numFmtId="0" fontId="43" fillId="9"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0" fontId="9" fillId="0" borderId="0" applyFont="0" applyFill="0" applyBorder="0" applyAlignment="0" applyProtection="0"/>
    <xf numFmtId="0" fontId="16" fillId="0" borderId="0">
      <alignment vertical="center"/>
      <protection/>
    </xf>
    <xf numFmtId="0" fontId="16" fillId="17" borderId="0" applyNumberFormat="0" applyBorder="0" applyAlignment="0" applyProtection="0"/>
    <xf numFmtId="0" fontId="33" fillId="34" borderId="0" applyNumberFormat="0" applyBorder="0" applyAlignment="0" applyProtection="0"/>
    <xf numFmtId="0" fontId="16" fillId="17" borderId="0" applyNumberFormat="0" applyBorder="0" applyAlignment="0" applyProtection="0"/>
    <xf numFmtId="0" fontId="54" fillId="2" borderId="0" applyNumberFormat="0" applyBorder="0" applyAlignment="0" applyProtection="0"/>
    <xf numFmtId="0" fontId="30" fillId="9" borderId="0" applyNumberFormat="0" applyBorder="0" applyAlignment="0" applyProtection="0"/>
    <xf numFmtId="0" fontId="16" fillId="10"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33" fillId="35" borderId="0" applyNumberFormat="0" applyBorder="0" applyAlignment="0" applyProtection="0"/>
    <xf numFmtId="0" fontId="33" fillId="12" borderId="0" applyNumberFormat="0" applyBorder="0" applyAlignment="0" applyProtection="0"/>
    <xf numFmtId="0" fontId="30" fillId="9" borderId="0" applyNumberFormat="0" applyBorder="0" applyAlignment="0" applyProtection="0"/>
    <xf numFmtId="0" fontId="37" fillId="1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0" fillId="0" borderId="0">
      <alignment/>
      <protection/>
    </xf>
    <xf numFmtId="0" fontId="16" fillId="3" borderId="0" applyNumberFormat="0" applyBorder="0" applyAlignment="0" applyProtection="0"/>
    <xf numFmtId="0" fontId="25" fillId="2" borderId="0" applyNumberFormat="0" applyBorder="0" applyAlignment="0" applyProtection="0"/>
    <xf numFmtId="0" fontId="16" fillId="3" borderId="0" applyNumberFormat="0" applyBorder="0" applyAlignment="0" applyProtection="0"/>
    <xf numFmtId="0" fontId="25" fillId="2" borderId="0" applyNumberFormat="0" applyBorder="0" applyAlignment="0" applyProtection="0"/>
    <xf numFmtId="0" fontId="43" fillId="9"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30" fillId="9" borderId="0" applyNumberFormat="0" applyBorder="0" applyAlignment="0" applyProtection="0"/>
    <xf numFmtId="0" fontId="16" fillId="32" borderId="0" applyNumberFormat="0" applyBorder="0" applyAlignment="0" applyProtection="0"/>
    <xf numFmtId="0" fontId="0" fillId="0" borderId="0">
      <alignment vertical="center"/>
      <protection/>
    </xf>
    <xf numFmtId="0" fontId="16" fillId="32" borderId="0" applyNumberFormat="0" applyBorder="0" applyAlignment="0" applyProtection="0"/>
    <xf numFmtId="0" fontId="16" fillId="32" borderId="0" applyNumberFormat="0" applyBorder="0" applyAlignment="0" applyProtection="0"/>
    <xf numFmtId="0" fontId="60" fillId="9" borderId="0" applyNumberFormat="0" applyBorder="0" applyAlignment="0" applyProtection="0"/>
    <xf numFmtId="0" fontId="16" fillId="32" borderId="0" applyNumberFormat="0" applyBorder="0" applyAlignment="0" applyProtection="0"/>
    <xf numFmtId="0" fontId="60" fillId="9" borderId="0" applyNumberFormat="0" applyBorder="0" applyAlignment="0" applyProtection="0"/>
    <xf numFmtId="0" fontId="45" fillId="2" borderId="0" applyNumberFormat="0" applyBorder="0" applyAlignment="0" applyProtection="0"/>
    <xf numFmtId="0" fontId="16" fillId="24" borderId="0" applyNumberFormat="0" applyBorder="0" applyAlignment="0" applyProtection="0"/>
    <xf numFmtId="0" fontId="37" fillId="32" borderId="0" applyNumberFormat="0" applyBorder="0" applyAlignment="0" applyProtection="0"/>
    <xf numFmtId="0" fontId="16" fillId="13" borderId="0" applyNumberFormat="0" applyBorder="0" applyAlignment="0" applyProtection="0"/>
    <xf numFmtId="0" fontId="30" fillId="9" borderId="0" applyNumberFormat="0" applyBorder="0" applyAlignment="0" applyProtection="0"/>
    <xf numFmtId="0" fontId="60" fillId="9" borderId="0" applyNumberFormat="0" applyBorder="0" applyAlignment="0" applyProtection="0"/>
    <xf numFmtId="0" fontId="61" fillId="0" borderId="0" applyNumberFormat="0" applyFill="0" applyBorder="0" applyAlignment="0" applyProtection="0"/>
    <xf numFmtId="0" fontId="16" fillId="13" borderId="0" applyNumberFormat="0" applyBorder="0" applyAlignment="0" applyProtection="0"/>
    <xf numFmtId="0" fontId="62" fillId="0" borderId="0" applyNumberFormat="0" applyFill="0" applyBorder="0" applyAlignment="0" applyProtection="0"/>
    <xf numFmtId="0" fontId="16" fillId="13" borderId="0" applyNumberFormat="0" applyBorder="0" applyAlignment="0" applyProtection="0"/>
    <xf numFmtId="0" fontId="25" fillId="2" borderId="0" applyNumberFormat="0" applyBorder="0" applyAlignment="0" applyProtection="0"/>
    <xf numFmtId="0" fontId="16" fillId="13" borderId="0" applyNumberFormat="0" applyBorder="0" applyAlignment="0" applyProtection="0"/>
    <xf numFmtId="0" fontId="45" fillId="2" borderId="0" applyNumberFormat="0" applyBorder="0" applyAlignment="0" applyProtection="0"/>
    <xf numFmtId="0" fontId="16" fillId="13" borderId="0" applyNumberFormat="0" applyBorder="0" applyAlignment="0" applyProtection="0"/>
    <xf numFmtId="0" fontId="25" fillId="2" borderId="0" applyNumberFormat="0" applyBorder="0" applyAlignment="0" applyProtection="0"/>
    <xf numFmtId="0" fontId="16" fillId="17" borderId="0" applyNumberFormat="0" applyBorder="0" applyAlignment="0" applyProtection="0"/>
    <xf numFmtId="0" fontId="25" fillId="2" borderId="0" applyNumberFormat="0" applyBorder="0" applyAlignment="0" applyProtection="0"/>
    <xf numFmtId="0" fontId="16" fillId="17" borderId="0" applyNumberFormat="0" applyBorder="0" applyAlignment="0" applyProtection="0"/>
    <xf numFmtId="0" fontId="27" fillId="22" borderId="0" applyNumberFormat="0" applyBorder="0" applyAlignment="0" applyProtection="0"/>
    <xf numFmtId="0" fontId="27" fillId="10" borderId="0" applyNumberFormat="0" applyBorder="0" applyAlignment="0" applyProtection="0"/>
    <xf numFmtId="0" fontId="16" fillId="17" borderId="0" applyNumberFormat="0" applyBorder="0" applyAlignment="0" applyProtection="0"/>
    <xf numFmtId="0" fontId="30" fillId="9" borderId="0" applyNumberFormat="0" applyBorder="0" applyAlignment="0" applyProtection="0"/>
    <xf numFmtId="0" fontId="16" fillId="17" borderId="0" applyNumberFormat="0" applyBorder="0" applyAlignment="0" applyProtection="0"/>
    <xf numFmtId="0" fontId="25" fillId="2" borderId="0" applyNumberFormat="0" applyBorder="0" applyAlignment="0" applyProtection="0"/>
    <xf numFmtId="0" fontId="63" fillId="22" borderId="0" applyNumberFormat="0" applyBorder="0" applyAlignment="0" applyProtection="0"/>
    <xf numFmtId="0" fontId="30" fillId="9" borderId="0" applyNumberFormat="0" applyBorder="0" applyAlignment="0" applyProtection="0"/>
    <xf numFmtId="1" fontId="1" fillId="0" borderId="11">
      <alignment vertical="center"/>
      <protection locked="0"/>
    </xf>
    <xf numFmtId="0" fontId="30" fillId="9" borderId="0" applyNumberFormat="0" applyBorder="0" applyAlignment="0" applyProtection="0"/>
    <xf numFmtId="0" fontId="16" fillId="17"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7" fillId="36" borderId="0" applyNumberFormat="0" applyBorder="0" applyAlignment="0" applyProtection="0"/>
    <xf numFmtId="0" fontId="45" fillId="2" borderId="0" applyNumberFormat="0" applyBorder="0" applyAlignment="0" applyProtection="0"/>
    <xf numFmtId="0" fontId="25" fillId="2" borderId="0" applyNumberFormat="0" applyBorder="0" applyAlignment="0" applyProtection="0"/>
    <xf numFmtId="0" fontId="16" fillId="21" borderId="0" applyNumberFormat="0" applyBorder="0" applyAlignment="0" applyProtection="0"/>
    <xf numFmtId="0" fontId="25" fillId="2" borderId="0" applyNumberFormat="0" applyBorder="0" applyAlignment="0" applyProtection="0"/>
    <xf numFmtId="0" fontId="16" fillId="21" borderId="0" applyNumberFormat="0" applyBorder="0" applyAlignment="0" applyProtection="0"/>
    <xf numFmtId="181" fontId="26" fillId="0" borderId="0" applyFont="0" applyFill="0" applyBorder="0" applyAlignment="0" applyProtection="0"/>
    <xf numFmtId="0" fontId="16" fillId="21" borderId="0" applyNumberFormat="0" applyBorder="0" applyAlignment="0" applyProtection="0"/>
    <xf numFmtId="0" fontId="64" fillId="0" borderId="0" applyProtection="0">
      <alignment/>
    </xf>
    <xf numFmtId="0" fontId="0" fillId="0" borderId="0">
      <alignment/>
      <protection/>
    </xf>
    <xf numFmtId="0" fontId="16" fillId="21" borderId="0" applyNumberFormat="0" applyBorder="0" applyAlignment="0" applyProtection="0"/>
    <xf numFmtId="0" fontId="25" fillId="2"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60" fillId="9" borderId="0" applyNumberFormat="0" applyBorder="0" applyAlignment="0" applyProtection="0"/>
    <xf numFmtId="0" fontId="16" fillId="21" borderId="0" applyNumberFormat="0" applyBorder="0" applyAlignment="0" applyProtection="0"/>
    <xf numFmtId="0" fontId="16" fillId="4"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65" fillId="24" borderId="0" applyNumberFormat="0" applyBorder="0" applyAlignment="0" applyProtection="0"/>
    <xf numFmtId="0" fontId="43" fillId="18"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43" fillId="9" borderId="0" applyNumberFormat="0" applyBorder="0" applyAlignment="0" applyProtection="0"/>
    <xf numFmtId="0" fontId="25" fillId="2" borderId="0" applyNumberFormat="0" applyBorder="0" applyAlignment="0" applyProtection="0"/>
    <xf numFmtId="0" fontId="27" fillId="36" borderId="0" applyNumberFormat="0" applyBorder="0" applyAlignment="0" applyProtection="0"/>
    <xf numFmtId="0" fontId="63" fillId="30" borderId="0" applyNumberFormat="0" applyBorder="0" applyAlignment="0" applyProtection="0"/>
    <xf numFmtId="0" fontId="17" fillId="0" borderId="0" applyNumberFormat="0" applyFill="0" applyBorder="0" applyAlignment="0" applyProtection="0"/>
    <xf numFmtId="0" fontId="30" fillId="9" borderId="0" applyNumberFormat="0" applyBorder="0" applyAlignment="0" applyProtection="0"/>
    <xf numFmtId="0" fontId="30" fillId="9" borderId="0" applyNumberFormat="0" applyBorder="0" applyAlignment="0" applyProtection="0"/>
    <xf numFmtId="0" fontId="27" fillId="15" borderId="0" applyNumberFormat="0" applyBorder="0" applyAlignment="0" applyProtection="0"/>
    <xf numFmtId="0" fontId="33" fillId="31" borderId="0" applyNumberFormat="0" applyBorder="0" applyAlignment="0" applyProtection="0"/>
    <xf numFmtId="0" fontId="45" fillId="2" borderId="0" applyNumberFormat="0" applyBorder="0" applyAlignment="0" applyProtection="0"/>
    <xf numFmtId="0" fontId="0" fillId="0" borderId="0">
      <alignment vertical="center"/>
      <protection/>
    </xf>
    <xf numFmtId="0" fontId="30" fillId="9" borderId="0" applyNumberFormat="0" applyBorder="0" applyAlignment="0" applyProtection="0"/>
    <xf numFmtId="0" fontId="27" fillId="3" borderId="0" applyNumberFormat="0" applyBorder="0" applyAlignment="0" applyProtection="0"/>
    <xf numFmtId="0" fontId="25" fillId="2" borderId="0" applyNumberFormat="0" applyBorder="0" applyAlignment="0" applyProtection="0"/>
    <xf numFmtId="0" fontId="27" fillId="3" borderId="0" applyNumberFormat="0" applyBorder="0" applyAlignment="0" applyProtection="0"/>
    <xf numFmtId="0" fontId="0" fillId="0" borderId="0">
      <alignment vertical="center"/>
      <protection/>
    </xf>
    <xf numFmtId="0" fontId="45" fillId="2" borderId="0" applyNumberFormat="0" applyBorder="0" applyAlignment="0" applyProtection="0"/>
    <xf numFmtId="0" fontId="43" fillId="9" borderId="0" applyNumberFormat="0" applyBorder="0" applyAlignment="0" applyProtection="0"/>
    <xf numFmtId="0" fontId="0" fillId="0" borderId="0">
      <alignment vertical="center"/>
      <protection/>
    </xf>
    <xf numFmtId="0" fontId="27" fillId="3" borderId="0" applyNumberFormat="0" applyBorder="0" applyAlignment="0" applyProtection="0"/>
    <xf numFmtId="0" fontId="0" fillId="14" borderId="4" applyNumberFormat="0" applyFont="0" applyAlignment="0" applyProtection="0"/>
    <xf numFmtId="0" fontId="45" fillId="2" borderId="0" applyNumberFormat="0" applyBorder="0" applyAlignment="0" applyProtection="0"/>
    <xf numFmtId="0" fontId="0" fillId="0" borderId="0">
      <alignment/>
      <protection/>
    </xf>
    <xf numFmtId="0" fontId="63" fillId="3"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43" fillId="18" borderId="0" applyNumberFormat="0" applyBorder="0" applyAlignment="0" applyProtection="0"/>
    <xf numFmtId="0" fontId="43" fillId="9" borderId="0" applyNumberFormat="0" applyBorder="0" applyAlignment="0" applyProtection="0"/>
    <xf numFmtId="0" fontId="30" fillId="9" borderId="0" applyNumberFormat="0" applyBorder="0" applyAlignment="0" applyProtection="0"/>
    <xf numFmtId="0" fontId="66" fillId="0" borderId="0" applyProtection="0">
      <alignment/>
    </xf>
    <xf numFmtId="0" fontId="27" fillId="32" borderId="0" applyNumberFormat="0" applyBorder="0" applyAlignment="0" applyProtection="0"/>
    <xf numFmtId="0" fontId="43" fillId="9" borderId="0" applyNumberFormat="0" applyBorder="0" applyAlignment="0" applyProtection="0"/>
    <xf numFmtId="0" fontId="30" fillId="9" borderId="0" applyNumberFormat="0" applyBorder="0" applyAlignment="0" applyProtection="0"/>
    <xf numFmtId="0" fontId="27" fillId="24" borderId="0" applyNumberFormat="0" applyBorder="0" applyAlignment="0" applyProtection="0"/>
    <xf numFmtId="0" fontId="0" fillId="0" borderId="0">
      <alignment vertical="center"/>
      <protection/>
    </xf>
    <xf numFmtId="0" fontId="63" fillId="32" borderId="0" applyNumberFormat="0" applyBorder="0" applyAlignment="0" applyProtection="0"/>
    <xf numFmtId="0" fontId="43" fillId="9" borderId="0" applyNumberFormat="0" applyBorder="0" applyAlignment="0" applyProtection="0"/>
    <xf numFmtId="0" fontId="25" fillId="2" borderId="0" applyNumberFormat="0" applyBorder="0" applyAlignment="0" applyProtection="0"/>
    <xf numFmtId="0" fontId="27" fillId="22" borderId="0" applyNumberFormat="0" applyBorder="0" applyAlignment="0" applyProtection="0"/>
    <xf numFmtId="0" fontId="43" fillId="9" borderId="0" applyNumberFormat="0" applyBorder="0" applyAlignment="0" applyProtection="0"/>
    <xf numFmtId="0" fontId="0" fillId="14" borderId="4" applyNumberFormat="0" applyFont="0" applyAlignment="0" applyProtection="0"/>
    <xf numFmtId="0" fontId="0" fillId="0" borderId="0">
      <alignment/>
      <protection/>
    </xf>
    <xf numFmtId="0" fontId="27" fillId="22" borderId="0" applyNumberFormat="0" applyBorder="0" applyAlignment="0" applyProtection="0"/>
    <xf numFmtId="0" fontId="27" fillId="36" borderId="0" applyNumberFormat="0" applyBorder="0" applyAlignment="0" applyProtection="0"/>
    <xf numFmtId="0" fontId="60" fillId="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43" fontId="0" fillId="0" borderId="0" applyFont="0" applyFill="0" applyBorder="0" applyAlignment="0" applyProtection="0"/>
    <xf numFmtId="0" fontId="27" fillId="36" borderId="0" applyNumberFormat="0" applyBorder="0" applyAlignment="0" applyProtection="0"/>
    <xf numFmtId="0" fontId="27" fillId="36" borderId="0" applyNumberFormat="0" applyBorder="0" applyAlignment="0" applyProtection="0"/>
    <xf numFmtId="0" fontId="54" fillId="2" borderId="0" applyNumberFormat="0" applyBorder="0" applyAlignment="0" applyProtection="0"/>
    <xf numFmtId="0" fontId="63" fillId="36" borderId="0" applyNumberFormat="0" applyBorder="0" applyAlignment="0" applyProtection="0"/>
    <xf numFmtId="0" fontId="27" fillId="11" borderId="0" applyNumberFormat="0" applyBorder="0" applyAlignment="0" applyProtection="0"/>
    <xf numFmtId="0" fontId="43" fillId="9" borderId="0" applyNumberFormat="0" applyBorder="0" applyAlignment="0" applyProtection="0"/>
    <xf numFmtId="0" fontId="30" fillId="9" borderId="0" applyNumberFormat="0" applyBorder="0" applyAlignment="0" applyProtection="0"/>
    <xf numFmtId="0" fontId="27" fillId="11" borderId="0" applyNumberFormat="0" applyBorder="0" applyAlignment="0" applyProtection="0"/>
    <xf numFmtId="0" fontId="67" fillId="0" borderId="12">
      <alignment horizontal="left" vertical="center"/>
      <protection/>
    </xf>
    <xf numFmtId="0" fontId="27" fillId="36"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27" fillId="4" borderId="0" applyNumberFormat="0" applyBorder="0" applyAlignment="0" applyProtection="0"/>
    <xf numFmtId="0" fontId="63" fillId="11" borderId="0" applyNumberFormat="0" applyBorder="0" applyAlignment="0" applyProtection="0"/>
    <xf numFmtId="0" fontId="7" fillId="0" borderId="0">
      <alignment vertical="center"/>
      <protection/>
    </xf>
    <xf numFmtId="0" fontId="27" fillId="30" borderId="0" applyNumberFormat="0" applyBorder="0" applyAlignment="0" applyProtection="0"/>
    <xf numFmtId="0" fontId="27" fillId="32" borderId="0" applyNumberFormat="0" applyBorder="0" applyAlignment="0" applyProtection="0"/>
    <xf numFmtId="0" fontId="27" fillId="22" borderId="0" applyNumberFormat="0" applyBorder="0" applyAlignment="0" applyProtection="0"/>
    <xf numFmtId="0" fontId="49" fillId="0" borderId="9" applyNumberFormat="0" applyFill="0" applyAlignment="0" applyProtection="0"/>
    <xf numFmtId="0" fontId="25" fillId="2" borderId="0" applyNumberFormat="0" applyBorder="0" applyAlignment="0" applyProtection="0"/>
    <xf numFmtId="0" fontId="27" fillId="36" borderId="0" applyNumberFormat="0" applyBorder="0" applyAlignment="0" applyProtection="0"/>
    <xf numFmtId="0" fontId="49" fillId="0" borderId="9" applyNumberFormat="0" applyFill="0" applyAlignment="0" applyProtection="0"/>
    <xf numFmtId="0" fontId="30" fillId="9" borderId="0" applyNumberFormat="0" applyBorder="0" applyAlignment="0" applyProtection="0"/>
    <xf numFmtId="0" fontId="27" fillId="11" borderId="0" applyNumberFormat="0" applyBorder="0" applyAlignment="0" applyProtection="0"/>
    <xf numFmtId="0" fontId="68" fillId="0" borderId="13" applyNumberFormat="0" applyFill="0" applyAlignment="0" applyProtection="0"/>
    <xf numFmtId="0" fontId="27" fillId="5" borderId="0" applyNumberFormat="0" applyBorder="0" applyAlignment="0" applyProtection="0"/>
    <xf numFmtId="0" fontId="7" fillId="37" borderId="0" applyNumberFormat="0" applyBorder="0" applyAlignment="0" applyProtection="0"/>
    <xf numFmtId="0" fontId="25" fillId="2" borderId="0" applyNumberFormat="0" applyBorder="0" applyAlignment="0" applyProtection="0"/>
    <xf numFmtId="0" fontId="7" fillId="37" borderId="0" applyNumberFormat="0" applyBorder="0" applyAlignment="0" applyProtection="0"/>
    <xf numFmtId="0" fontId="25" fillId="2" borderId="0" applyNumberFormat="0" applyBorder="0" applyAlignment="0" applyProtection="0"/>
    <xf numFmtId="0" fontId="33" fillId="38" borderId="0" applyNumberFormat="0" applyBorder="0" applyAlignment="0" applyProtection="0"/>
    <xf numFmtId="0" fontId="7" fillId="33" borderId="0" applyNumberFormat="0" applyBorder="0" applyAlignment="0" applyProtection="0"/>
    <xf numFmtId="0" fontId="7" fillId="39" borderId="0" applyNumberFormat="0" applyBorder="0" applyAlignment="0" applyProtection="0"/>
    <xf numFmtId="0" fontId="25" fillId="2" borderId="0" applyNumberFormat="0" applyBorder="0" applyAlignment="0" applyProtection="0"/>
    <xf numFmtId="0" fontId="33" fillId="8"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33" fillId="19" borderId="0" applyNumberFormat="0" applyBorder="0" applyAlignment="0" applyProtection="0"/>
    <xf numFmtId="0" fontId="43" fillId="9" borderId="0" applyNumberFormat="0" applyBorder="0" applyAlignment="0" applyProtection="0"/>
    <xf numFmtId="0" fontId="33" fillId="34"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69" fillId="4" borderId="1" applyNumberFormat="0" applyAlignment="0" applyProtection="0"/>
    <xf numFmtId="0" fontId="33" fillId="8" borderId="0" applyNumberFormat="0" applyBorder="0" applyAlignment="0" applyProtection="0"/>
    <xf numFmtId="0" fontId="50" fillId="0" borderId="14" applyNumberFormat="0" applyFill="0" applyAlignment="0" applyProtection="0"/>
    <xf numFmtId="0" fontId="25" fillId="2" borderId="0" applyNumberFormat="0" applyBorder="0" applyAlignment="0" applyProtection="0"/>
    <xf numFmtId="0" fontId="33" fillId="16" borderId="0" applyNumberFormat="0" applyBorder="0" applyAlignment="0" applyProtection="0"/>
    <xf numFmtId="0" fontId="25" fillId="2" borderId="0" applyNumberFormat="0" applyBorder="0" applyAlignment="0" applyProtection="0"/>
    <xf numFmtId="0" fontId="70" fillId="0" borderId="0" applyNumberFormat="0" applyFill="0" applyBorder="0" applyAlignment="0" applyProtection="0"/>
    <xf numFmtId="0" fontId="33" fillId="40" borderId="0" applyNumberFormat="0" applyBorder="0" applyAlignment="0" applyProtection="0"/>
    <xf numFmtId="41" fontId="56" fillId="0" borderId="0" applyFont="0" applyFill="0" applyBorder="0" applyAlignment="0" applyProtection="0"/>
    <xf numFmtId="0" fontId="7" fillId="37" borderId="0" applyNumberFormat="0" applyBorder="0" applyAlignment="0" applyProtection="0"/>
    <xf numFmtId="0" fontId="25" fillId="2" borderId="0" applyNumberFormat="0" applyBorder="0" applyAlignment="0" applyProtection="0"/>
    <xf numFmtId="0" fontId="0" fillId="0" borderId="0">
      <alignment/>
      <protection/>
    </xf>
    <xf numFmtId="0" fontId="33" fillId="38" borderId="0" applyNumberFormat="0" applyBorder="0" applyAlignment="0" applyProtection="0"/>
    <xf numFmtId="0" fontId="33" fillId="36" borderId="0" applyNumberFormat="0" applyBorder="0" applyAlignment="0" applyProtection="0"/>
    <xf numFmtId="0" fontId="33" fillId="41" borderId="0" applyNumberFormat="0" applyBorder="0" applyAlignment="0" applyProtection="0"/>
    <xf numFmtId="0" fontId="45" fillId="2" borderId="0" applyNumberFormat="0" applyBorder="0" applyAlignment="0" applyProtection="0"/>
    <xf numFmtId="0" fontId="7" fillId="33" borderId="0" applyNumberFormat="0" applyBorder="0" applyAlignment="0" applyProtection="0"/>
    <xf numFmtId="0" fontId="30" fillId="9" borderId="0" applyNumberFormat="0" applyBorder="0" applyAlignment="0" applyProtection="0"/>
    <xf numFmtId="0" fontId="33" fillId="11" borderId="0" applyNumberFormat="0" applyBorder="0" applyAlignment="0" applyProtection="0"/>
    <xf numFmtId="0" fontId="44" fillId="10" borderId="7" applyNumberFormat="0" applyAlignment="0" applyProtection="0"/>
    <xf numFmtId="0" fontId="70" fillId="0" borderId="0" applyNumberFormat="0" applyFill="0" applyBorder="0" applyAlignment="0" applyProtection="0"/>
    <xf numFmtId="183" fontId="71" fillId="0" borderId="0" applyFill="0" applyBorder="0" applyAlignment="0">
      <protection/>
    </xf>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41" fontId="9" fillId="0" borderId="0" applyFont="0" applyFill="0" applyBorder="0" applyAlignment="0" applyProtection="0"/>
    <xf numFmtId="0" fontId="43" fillId="9" borderId="0" applyNumberFormat="0" applyBorder="0" applyAlignment="0" applyProtection="0"/>
    <xf numFmtId="0" fontId="27" fillId="36" borderId="0" applyNumberFormat="0" applyBorder="0" applyAlignment="0" applyProtection="0"/>
    <xf numFmtId="0" fontId="30" fillId="9" borderId="0" applyNumberFormat="0" applyBorder="0" applyAlignment="0" applyProtection="0"/>
    <xf numFmtId="0" fontId="57" fillId="0" borderId="0" applyFont="0" applyFill="0" applyBorder="0" applyAlignment="0" applyProtection="0"/>
    <xf numFmtId="185" fontId="56" fillId="0" borderId="0">
      <alignment/>
      <protection/>
    </xf>
    <xf numFmtId="0" fontId="0" fillId="0" borderId="0">
      <alignment vertical="center"/>
      <protection/>
    </xf>
    <xf numFmtId="43" fontId="9" fillId="0" borderId="0" applyFont="0" applyFill="0" applyBorder="0" applyAlignment="0" applyProtection="0"/>
    <xf numFmtId="182" fontId="9" fillId="0" borderId="0" applyFont="0" applyFill="0" applyBorder="0" applyAlignment="0" applyProtection="0"/>
    <xf numFmtId="186" fontId="56" fillId="0" borderId="0">
      <alignment/>
      <protection/>
    </xf>
    <xf numFmtId="184" fontId="56" fillId="0" borderId="0">
      <alignment/>
      <protection/>
    </xf>
    <xf numFmtId="2" fontId="64" fillId="0" borderId="0" applyProtection="0">
      <alignment/>
    </xf>
    <xf numFmtId="0" fontId="45" fillId="2" borderId="0" applyNumberFormat="0" applyBorder="0" applyAlignment="0" applyProtection="0"/>
    <xf numFmtId="38" fontId="72" fillId="10" borderId="0" applyBorder="0" applyAlignment="0" applyProtection="0"/>
    <xf numFmtId="0" fontId="34" fillId="0" borderId="3" applyNumberFormat="0" applyFill="0" applyAlignment="0" applyProtection="0"/>
    <xf numFmtId="0" fontId="43" fillId="9" borderId="0" applyNumberFormat="0" applyBorder="0" applyAlignment="0" applyProtection="0"/>
    <xf numFmtId="0" fontId="67" fillId="0" borderId="15" applyNumberFormat="0" applyAlignment="0" applyProtection="0"/>
    <xf numFmtId="0" fontId="27" fillId="36" borderId="0" applyNumberFormat="0" applyBorder="0" applyAlignment="0" applyProtection="0"/>
    <xf numFmtId="0" fontId="67" fillId="0" borderId="0" applyProtection="0">
      <alignment/>
    </xf>
    <xf numFmtId="10" fontId="72" fillId="7" borderId="11" applyBorder="0" applyAlignment="0" applyProtection="0"/>
    <xf numFmtId="37" fontId="73" fillId="0" borderId="0">
      <alignment/>
      <protection/>
    </xf>
    <xf numFmtId="0" fontId="74" fillId="0" borderId="0">
      <alignment/>
      <protection/>
    </xf>
    <xf numFmtId="0" fontId="25" fillId="2" borderId="0" applyNumberFormat="0" applyBorder="0" applyAlignment="0" applyProtection="0"/>
    <xf numFmtId="0" fontId="75" fillId="0" borderId="0">
      <alignment/>
      <protection/>
    </xf>
    <xf numFmtId="0" fontId="76" fillId="0" borderId="0">
      <alignment/>
      <protection/>
    </xf>
    <xf numFmtId="0" fontId="64" fillId="0" borderId="16" applyProtection="0">
      <alignment/>
    </xf>
    <xf numFmtId="0" fontId="51" fillId="0" borderId="0">
      <alignment/>
      <protection/>
    </xf>
    <xf numFmtId="0" fontId="30" fillId="9" borderId="0" applyNumberFormat="0" applyBorder="0" applyAlignment="0" applyProtection="0"/>
    <xf numFmtId="0" fontId="30" fillId="9" borderId="0" applyNumberFormat="0" applyBorder="0" applyAlignment="0" applyProtection="0"/>
    <xf numFmtId="0" fontId="60" fillId="9" borderId="0" applyNumberFormat="0" applyBorder="0" applyAlignment="0" applyProtection="0"/>
    <xf numFmtId="9" fontId="26" fillId="0" borderId="0" applyFont="0" applyFill="0" applyBorder="0" applyAlignment="0" applyProtection="0"/>
    <xf numFmtId="0" fontId="43" fillId="9" borderId="0" applyNumberFormat="0" applyBorder="0" applyAlignment="0" applyProtection="0"/>
    <xf numFmtId="9" fontId="0" fillId="0" borderId="0" applyFont="0" applyFill="0" applyBorder="0" applyAlignment="0" applyProtection="0"/>
    <xf numFmtId="0" fontId="49" fillId="0" borderId="9" applyNumberFormat="0" applyFill="0" applyAlignment="0" applyProtection="0"/>
    <xf numFmtId="0" fontId="49" fillId="0" borderId="9" applyNumberFormat="0" applyFill="0" applyAlignment="0" applyProtection="0"/>
    <xf numFmtId="0" fontId="25" fillId="2"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49" fillId="0" borderId="9" applyNumberFormat="0" applyFill="0" applyAlignment="0" applyProtection="0"/>
    <xf numFmtId="0" fontId="50" fillId="0" borderId="14" applyNumberFormat="0" applyFill="0" applyAlignment="0" applyProtection="0"/>
    <xf numFmtId="0" fontId="49" fillId="0" borderId="9" applyNumberFormat="0" applyFill="0" applyAlignment="0" applyProtection="0"/>
    <xf numFmtId="0" fontId="30" fillId="9"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77" fillId="0" borderId="9" applyNumberFormat="0" applyFill="0" applyAlignment="0" applyProtection="0"/>
    <xf numFmtId="0" fontId="0" fillId="0" borderId="0">
      <alignment vertical="center"/>
      <protection/>
    </xf>
    <xf numFmtId="0" fontId="78" fillId="0" borderId="0">
      <alignment/>
      <protection/>
    </xf>
    <xf numFmtId="0" fontId="34" fillId="0" borderId="3" applyNumberFormat="0" applyFill="0" applyAlignment="0" applyProtection="0"/>
    <xf numFmtId="0" fontId="30" fillId="9" borderId="0" applyNumberFormat="0" applyBorder="0" applyAlignment="0" applyProtection="0"/>
    <xf numFmtId="0" fontId="34" fillId="0" borderId="3" applyNumberFormat="0" applyFill="0" applyAlignment="0" applyProtection="0"/>
    <xf numFmtId="0" fontId="25" fillId="2" borderId="0" applyNumberFormat="0" applyBorder="0" applyAlignment="0" applyProtection="0"/>
    <xf numFmtId="0" fontId="30" fillId="9" borderId="0" applyNumberFormat="0" applyBorder="0" applyAlignment="0" applyProtection="0"/>
    <xf numFmtId="0" fontId="45" fillId="39" borderId="0" applyNumberFormat="0" applyBorder="0" applyAlignment="0" applyProtection="0"/>
    <xf numFmtId="0" fontId="34" fillId="0" borderId="3" applyNumberFormat="0" applyFill="0" applyAlignment="0" applyProtection="0"/>
    <xf numFmtId="0" fontId="34" fillId="0" borderId="3" applyNumberFormat="0" applyFill="0" applyAlignment="0" applyProtection="0"/>
    <xf numFmtId="0" fontId="25" fillId="2" borderId="0" applyNumberFormat="0" applyBorder="0" applyAlignment="0" applyProtection="0"/>
    <xf numFmtId="0" fontId="34" fillId="0" borderId="3" applyNumberFormat="0" applyFill="0" applyAlignment="0" applyProtection="0"/>
    <xf numFmtId="0" fontId="0" fillId="0" borderId="0">
      <alignment/>
      <protection/>
    </xf>
    <xf numFmtId="0" fontId="79" fillId="0" borderId="3" applyNumberFormat="0" applyFill="0" applyAlignment="0" applyProtection="0"/>
    <xf numFmtId="0" fontId="25" fillId="2" borderId="0" applyNumberFormat="0" applyBorder="0" applyAlignment="0" applyProtection="0"/>
    <xf numFmtId="0" fontId="80" fillId="0" borderId="3" applyNumberFormat="0" applyFill="0" applyAlignment="0" applyProtection="0"/>
    <xf numFmtId="0" fontId="25" fillId="2" borderId="0" applyNumberFormat="0" applyBorder="0" applyAlignment="0" applyProtection="0"/>
    <xf numFmtId="0" fontId="70" fillId="0" borderId="17" applyNumberFormat="0" applyFill="0" applyAlignment="0" applyProtection="0"/>
    <xf numFmtId="0" fontId="70" fillId="0" borderId="17" applyNumberFormat="0" applyFill="0" applyAlignment="0" applyProtection="0"/>
    <xf numFmtId="0" fontId="70" fillId="0" borderId="17" applyNumberFormat="0" applyFill="0" applyAlignment="0" applyProtection="0"/>
    <xf numFmtId="0" fontId="30" fillId="9" borderId="0" applyNumberFormat="0" applyBorder="0" applyAlignment="0" applyProtection="0"/>
    <xf numFmtId="0" fontId="70" fillId="0" borderId="17" applyNumberFormat="0" applyFill="0" applyAlignment="0" applyProtection="0"/>
    <xf numFmtId="0" fontId="25" fillId="2" borderId="0" applyNumberFormat="0" applyBorder="0" applyAlignment="0" applyProtection="0"/>
    <xf numFmtId="0" fontId="39" fillId="0" borderId="0" applyNumberFormat="0" applyFill="0" applyBorder="0" applyAlignment="0" applyProtection="0"/>
    <xf numFmtId="0" fontId="30" fillId="9" borderId="0" applyNumberFormat="0" applyBorder="0" applyAlignment="0" applyProtection="0"/>
    <xf numFmtId="0" fontId="70" fillId="0" borderId="17" applyNumberFormat="0" applyFill="0" applyAlignment="0" applyProtection="0"/>
    <xf numFmtId="0" fontId="43" fillId="9" borderId="0" applyNumberFormat="0" applyBorder="0" applyAlignment="0" applyProtection="0"/>
    <xf numFmtId="0" fontId="30" fillId="9" borderId="0" applyNumberFormat="0" applyBorder="0" applyAlignment="0" applyProtection="0"/>
    <xf numFmtId="0" fontId="70" fillId="0" borderId="17" applyNumberFormat="0" applyFill="0" applyAlignment="0" applyProtection="0"/>
    <xf numFmtId="0" fontId="25" fillId="2" borderId="0" applyNumberFormat="0" applyBorder="0" applyAlignment="0" applyProtection="0"/>
    <xf numFmtId="0" fontId="70" fillId="0" borderId="17" applyNumberFormat="0" applyFill="0" applyAlignment="0" applyProtection="0"/>
    <xf numFmtId="0" fontId="61" fillId="0" borderId="18" applyNumberFormat="0" applyFill="0" applyAlignment="0" applyProtection="0"/>
    <xf numFmtId="0" fontId="62" fillId="0" borderId="17"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1" fillId="0" borderId="0" applyNumberFormat="0" applyFill="0" applyBorder="0" applyAlignment="0" applyProtection="0"/>
    <xf numFmtId="0" fontId="39" fillId="0" borderId="0" applyNumberFormat="0" applyFill="0" applyBorder="0" applyAlignment="0" applyProtection="0"/>
    <xf numFmtId="0" fontId="60" fillId="9" borderId="0" applyNumberFormat="0" applyBorder="0" applyAlignment="0" applyProtection="0"/>
    <xf numFmtId="0" fontId="27" fillId="36" borderId="0" applyNumberFormat="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0" fillId="9" borderId="0" applyNumberFormat="0" applyBorder="0" applyAlignment="0" applyProtection="0"/>
    <xf numFmtId="0" fontId="54" fillId="2" borderId="0" applyNumberFormat="0" applyBorder="0" applyAlignment="0" applyProtection="0"/>
    <xf numFmtId="0" fontId="81" fillId="0" borderId="0" applyNumberFormat="0" applyFill="0" applyBorder="0" applyAlignment="0" applyProtection="0"/>
    <xf numFmtId="0" fontId="45" fillId="2" borderId="0" applyNumberFormat="0" applyBorder="0" applyAlignment="0" applyProtection="0"/>
    <xf numFmtId="0" fontId="30" fillId="9" borderId="0" applyNumberFormat="0" applyBorder="0" applyAlignment="0" applyProtection="0"/>
    <xf numFmtId="0" fontId="63" fillId="5" borderId="0" applyNumberFormat="0" applyBorder="0" applyAlignment="0" applyProtection="0"/>
    <xf numFmtId="0" fontId="81" fillId="0" borderId="0" applyNumberFormat="0" applyFill="0" applyBorder="0" applyAlignment="0" applyProtection="0"/>
    <xf numFmtId="0" fontId="30" fillId="9" borderId="0" applyNumberFormat="0" applyBorder="0" applyAlignment="0" applyProtection="0"/>
    <xf numFmtId="0" fontId="25" fillId="2" borderId="0" applyNumberFormat="0" applyBorder="0" applyAlignment="0" applyProtection="0"/>
    <xf numFmtId="0" fontId="82" fillId="0" borderId="0" applyNumberFormat="0" applyFill="0" applyBorder="0" applyAlignment="0" applyProtection="0"/>
    <xf numFmtId="0" fontId="83" fillId="0" borderId="0">
      <alignment horizontal="centerContinuous" vertical="center"/>
      <protection/>
    </xf>
    <xf numFmtId="0" fontId="25" fillId="2" borderId="0" applyNumberFormat="0" applyBorder="0" applyAlignment="0" applyProtection="0"/>
    <xf numFmtId="0" fontId="30" fillId="9" borderId="0" applyNumberFormat="0" applyBorder="0" applyAlignment="0" applyProtection="0"/>
    <xf numFmtId="0" fontId="1" fillId="0" borderId="11">
      <alignment horizontal="distributed" vertical="center" wrapText="1"/>
      <protection/>
    </xf>
    <xf numFmtId="0" fontId="25" fillId="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54" fillId="2" borderId="0" applyNumberFormat="0" applyBorder="0" applyAlignment="0" applyProtection="0"/>
    <xf numFmtId="0" fontId="43"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43" fillId="9"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54" fillId="2" borderId="0" applyNumberFormat="0" applyBorder="0" applyAlignment="0" applyProtection="0"/>
    <xf numFmtId="0" fontId="84"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0" fillId="0" borderId="0">
      <alignment vertical="center"/>
      <protection/>
    </xf>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43" fillId="1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7" fillId="0" borderId="0" applyFont="0" applyFill="0" applyBorder="0" applyAlignment="0" applyProtection="0"/>
    <xf numFmtId="0" fontId="27" fillId="23"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7" fillId="5"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60" fillId="9" borderId="0" applyNumberFormat="0" applyBorder="0" applyAlignment="0" applyProtection="0"/>
    <xf numFmtId="0" fontId="30" fillId="9" borderId="0" applyNumberFormat="0" applyBorder="0" applyAlignment="0" applyProtection="0"/>
    <xf numFmtId="0" fontId="60" fillId="9" borderId="0" applyNumberFormat="0" applyBorder="0" applyAlignment="0" applyProtection="0"/>
    <xf numFmtId="0" fontId="25" fillId="2" borderId="0" applyNumberFormat="0" applyBorder="0" applyAlignment="0" applyProtection="0"/>
    <xf numFmtId="0" fontId="6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60" fillId="9" borderId="0" applyNumberFormat="0" applyBorder="0" applyAlignment="0" applyProtection="0"/>
    <xf numFmtId="0" fontId="47" fillId="19" borderId="8" applyNumberFormat="0" applyAlignment="0" applyProtection="0"/>
    <xf numFmtId="0" fontId="43" fillId="9"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43" fillId="9" borderId="0" applyNumberFormat="0" applyBorder="0" applyAlignment="0" applyProtection="0"/>
    <xf numFmtId="0" fontId="0" fillId="0" borderId="0">
      <alignment vertical="center"/>
      <protection/>
    </xf>
    <xf numFmtId="0" fontId="25" fillId="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8" fillId="4" borderId="1" applyNumberFormat="0" applyAlignment="0" applyProtection="0"/>
    <xf numFmtId="0" fontId="3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3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8" borderId="0" applyNumberFormat="0" applyBorder="0" applyAlignment="0" applyProtection="0"/>
    <xf numFmtId="0" fontId="30" fillId="9" borderId="0" applyNumberFormat="0" applyBorder="0" applyAlignment="0" applyProtection="0"/>
    <xf numFmtId="0" fontId="43"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85" fillId="0" borderId="0" applyNumberFormat="0" applyFill="0" applyBorder="0" applyAlignment="0" applyProtection="0"/>
    <xf numFmtId="0" fontId="30" fillId="9" borderId="0" applyNumberFormat="0" applyBorder="0" applyAlignment="0" applyProtection="0"/>
    <xf numFmtId="0" fontId="30" fillId="9" borderId="0" applyNumberFormat="0" applyBorder="0" applyAlignment="0" applyProtection="0"/>
    <xf numFmtId="0" fontId="60" fillId="9" borderId="0" applyNumberFormat="0" applyBorder="0" applyAlignment="0" applyProtection="0"/>
    <xf numFmtId="0" fontId="3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25" fillId="2" borderId="0" applyNumberFormat="0" applyBorder="0" applyAlignment="0" applyProtection="0"/>
    <xf numFmtId="0" fontId="27" fillId="15" borderId="0" applyNumberFormat="0" applyBorder="0" applyAlignment="0" applyProtection="0"/>
    <xf numFmtId="0" fontId="60" fillId="9" borderId="0" applyNumberFormat="0" applyBorder="0" applyAlignment="0" applyProtection="0"/>
    <xf numFmtId="0" fontId="30" fillId="9" borderId="0" applyNumberFormat="0" applyBorder="0" applyAlignment="0" applyProtection="0"/>
    <xf numFmtId="0" fontId="43" fillId="1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45" fillId="2" borderId="0" applyNumberFormat="0" applyBorder="0" applyAlignment="0" applyProtection="0"/>
    <xf numFmtId="0" fontId="60" fillId="9" borderId="0" applyNumberFormat="0" applyBorder="0" applyAlignment="0" applyProtection="0"/>
    <xf numFmtId="0" fontId="30" fillId="9" borderId="0" applyNumberFormat="0" applyBorder="0" applyAlignment="0" applyProtection="0"/>
    <xf numFmtId="0" fontId="60" fillId="9" borderId="0" applyNumberFormat="0" applyBorder="0" applyAlignment="0" applyProtection="0"/>
    <xf numFmtId="0" fontId="43" fillId="18"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16" fillId="0" borderId="0">
      <alignment vertical="center"/>
      <protection/>
    </xf>
    <xf numFmtId="0" fontId="43" fillId="9" borderId="0" applyNumberFormat="0" applyBorder="0" applyAlignment="0" applyProtection="0"/>
    <xf numFmtId="0" fontId="43"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0" fillId="0" borderId="0">
      <alignment vertical="center"/>
      <protection/>
    </xf>
    <xf numFmtId="0" fontId="30" fillId="9" borderId="0" applyNumberFormat="0" applyBorder="0" applyAlignment="0" applyProtection="0"/>
    <xf numFmtId="187" fontId="51" fillId="0" borderId="0" applyFont="0" applyFill="0" applyBorder="0" applyAlignment="0" applyProtection="0"/>
    <xf numFmtId="0" fontId="30" fillId="9" borderId="0" applyNumberFormat="0" applyBorder="0" applyAlignment="0" applyProtection="0"/>
    <xf numFmtId="0" fontId="0" fillId="0" borderId="0">
      <alignment vertical="center"/>
      <protection/>
    </xf>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8" fillId="4" borderId="1" applyNumberFormat="0" applyAlignment="0" applyProtection="0"/>
    <xf numFmtId="0" fontId="9" fillId="0" borderId="0">
      <alignment vertical="center"/>
      <protection/>
    </xf>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5" fillId="42"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60" fillId="9" borderId="0" applyNumberFormat="0" applyBorder="0" applyAlignment="0" applyProtection="0"/>
    <xf numFmtId="0" fontId="0" fillId="0" borderId="0">
      <alignment vertical="center"/>
      <protection/>
    </xf>
    <xf numFmtId="0" fontId="43" fillId="9" borderId="0" applyNumberFormat="0" applyBorder="0" applyAlignment="0" applyProtection="0"/>
    <xf numFmtId="0" fontId="43" fillId="9" borderId="0" applyNumberFormat="0" applyBorder="0" applyAlignment="0" applyProtection="0"/>
    <xf numFmtId="0" fontId="45" fillId="3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9" fillId="0" borderId="0" applyNumberFormat="0" applyFill="0" applyBorder="0" applyAlignment="0" applyProtection="0"/>
    <xf numFmtId="0" fontId="30" fillId="9" borderId="0" applyNumberFormat="0" applyBorder="0" applyAlignment="0" applyProtection="0"/>
    <xf numFmtId="0" fontId="86" fillId="0" borderId="0">
      <alignment/>
      <protection/>
    </xf>
    <xf numFmtId="0" fontId="17" fillId="0" borderId="0" applyNumberFormat="0" applyFill="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17" fillId="0" borderId="0" applyNumberFormat="0" applyFill="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0" fillId="14" borderId="4" applyNumberFormat="0" applyFont="0" applyAlignment="0" applyProtection="0"/>
    <xf numFmtId="0" fontId="30" fillId="9"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44" fillId="10" borderId="7" applyNumberFormat="0" applyAlignment="0" applyProtection="0"/>
    <xf numFmtId="0" fontId="30" fillId="9"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0" fillId="14" borderId="4" applyNumberFormat="0" applyFont="0" applyAlignment="0" applyProtection="0"/>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0" fillId="0" borderId="0">
      <alignment vertical="center"/>
      <protection/>
    </xf>
    <xf numFmtId="0" fontId="45" fillId="2"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25" fillId="2" borderId="0" applyNumberFormat="0" applyBorder="0" applyAlignment="0" applyProtection="0"/>
    <xf numFmtId="0" fontId="0" fillId="0" borderId="0">
      <alignment/>
      <protection/>
    </xf>
    <xf numFmtId="0" fontId="30" fillId="9"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54" fillId="2" borderId="0" applyNumberFormat="0" applyBorder="0" applyAlignment="0" applyProtection="0"/>
    <xf numFmtId="0" fontId="25" fillId="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16" fillId="0" borderId="0">
      <alignment/>
      <protection/>
    </xf>
    <xf numFmtId="0" fontId="30" fillId="9" borderId="0" applyNumberFormat="0" applyBorder="0" applyAlignment="0" applyProtection="0"/>
    <xf numFmtId="0" fontId="30" fillId="9" borderId="0" applyNumberFormat="0" applyBorder="0" applyAlignment="0" applyProtection="0"/>
    <xf numFmtId="0" fontId="58" fillId="0" borderId="0">
      <alignment vertical="center"/>
      <protection/>
    </xf>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16" fillId="0" borderId="0">
      <alignment vertical="center"/>
      <protection/>
    </xf>
    <xf numFmtId="0" fontId="27" fillId="2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0" fillId="0" borderId="0">
      <alignment vertical="center"/>
      <protection/>
    </xf>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87" fillId="0" borderId="0">
      <alignment/>
      <protection/>
    </xf>
    <xf numFmtId="0" fontId="30" fillId="9" borderId="0" applyNumberFormat="0" applyBorder="0" applyAlignment="0" applyProtection="0"/>
    <xf numFmtId="0" fontId="30" fillId="9" borderId="0" applyNumberFormat="0" applyBorder="0" applyAlignment="0" applyProtection="0"/>
    <xf numFmtId="0" fontId="31" fillId="10" borderId="1" applyNumberFormat="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43" fillId="18" borderId="0" applyNumberFormat="0" applyBorder="0" applyAlignment="0" applyProtection="0"/>
    <xf numFmtId="0" fontId="43" fillId="9" borderId="0" applyNumberFormat="0" applyBorder="0" applyAlignment="0" applyProtection="0"/>
    <xf numFmtId="0" fontId="25" fillId="2" borderId="0" applyNumberFormat="0" applyBorder="0" applyAlignment="0" applyProtection="0"/>
    <xf numFmtId="0" fontId="43" fillId="9" borderId="0" applyNumberFormat="0" applyBorder="0" applyAlignment="0" applyProtection="0"/>
    <xf numFmtId="0" fontId="30" fillId="9" borderId="0" applyNumberFormat="0" applyBorder="0" applyAlignment="0" applyProtection="0"/>
    <xf numFmtId="0" fontId="0" fillId="0" borderId="0">
      <alignment vertical="center"/>
      <protection/>
    </xf>
    <xf numFmtId="0" fontId="60" fillId="9" borderId="0" applyNumberFormat="0" applyBorder="0" applyAlignment="0" applyProtection="0"/>
    <xf numFmtId="0" fontId="0" fillId="0" borderId="0">
      <alignment vertical="center"/>
      <protection/>
    </xf>
    <xf numFmtId="0" fontId="20" fillId="0" borderId="0">
      <alignment/>
      <protection/>
    </xf>
    <xf numFmtId="0" fontId="25" fillId="2" borderId="0" applyNumberFormat="0" applyBorder="0" applyAlignment="0" applyProtection="0"/>
    <xf numFmtId="0" fontId="0" fillId="0" borderId="0">
      <alignment vertical="center"/>
      <protection/>
    </xf>
    <xf numFmtId="0" fontId="0" fillId="0" borderId="0">
      <alignment/>
      <protection/>
    </xf>
    <xf numFmtId="0" fontId="25" fillId="2" borderId="0" applyNumberFormat="0" applyBorder="0" applyAlignment="0" applyProtection="0"/>
    <xf numFmtId="0" fontId="27" fillId="15" borderId="0" applyNumberFormat="0" applyBorder="0" applyAlignment="0" applyProtection="0"/>
    <xf numFmtId="0" fontId="0" fillId="0" borderId="0">
      <alignment vertical="center"/>
      <protection/>
    </xf>
    <xf numFmtId="0" fontId="25" fillId="2" borderId="0" applyNumberFormat="0" applyBorder="0" applyAlignment="0" applyProtection="0"/>
    <xf numFmtId="0" fontId="0" fillId="0" borderId="0">
      <alignment vertical="center"/>
      <protection/>
    </xf>
    <xf numFmtId="0" fontId="0" fillId="0" borderId="0">
      <alignment/>
      <protection/>
    </xf>
    <xf numFmtId="0" fontId="25" fillId="2"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47" fillId="19" borderId="8" applyNumberFormat="0" applyAlignment="0" applyProtection="0"/>
    <xf numFmtId="0" fontId="27"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vertical="center"/>
      <protection/>
    </xf>
    <xf numFmtId="0" fontId="3" fillId="0" borderId="0">
      <alignment vertical="center"/>
      <protection/>
    </xf>
    <xf numFmtId="0" fontId="25" fillId="2" borderId="0" applyNumberFormat="0" applyBorder="0" applyAlignment="0" applyProtection="0"/>
    <xf numFmtId="0" fontId="16" fillId="0" borderId="0">
      <alignment vertical="center"/>
      <protection/>
    </xf>
    <xf numFmtId="0" fontId="0" fillId="0" borderId="0">
      <alignment vertical="center"/>
      <protection/>
    </xf>
    <xf numFmtId="0" fontId="25" fillId="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88" fillId="0" borderId="0">
      <alignment/>
      <protection/>
    </xf>
    <xf numFmtId="0" fontId="0" fillId="14" borderId="4" applyNumberFormat="0" applyFont="0" applyAlignment="0" applyProtection="0"/>
    <xf numFmtId="0" fontId="25" fillId="2" borderId="0" applyNumberFormat="0" applyBorder="0" applyAlignment="0" applyProtection="0"/>
    <xf numFmtId="0" fontId="88" fillId="0" borderId="0">
      <alignment/>
      <protection/>
    </xf>
    <xf numFmtId="0" fontId="0" fillId="0" borderId="0">
      <alignment vertical="center"/>
      <protection/>
    </xf>
    <xf numFmtId="0" fontId="25" fillId="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0" fillId="0" borderId="0">
      <alignment/>
      <protection/>
    </xf>
    <xf numFmtId="0" fontId="0" fillId="0" borderId="0">
      <alignment/>
      <protection/>
    </xf>
    <xf numFmtId="0" fontId="89" fillId="0" borderId="0" applyNumberFormat="0" applyFill="0" applyBorder="0" applyAlignment="0" applyProtection="0"/>
    <xf numFmtId="0" fontId="25" fillId="2" borderId="0" applyNumberFormat="0" applyBorder="0" applyAlignment="0" applyProtection="0"/>
    <xf numFmtId="0" fontId="0" fillId="0" borderId="0" applyNumberFormat="0" applyFill="0" applyBorder="0" applyAlignment="0" applyProtection="0"/>
    <xf numFmtId="9" fontId="78" fillId="0" borderId="0" applyFont="0" applyFill="0" applyBorder="0" applyAlignment="0" applyProtection="0"/>
    <xf numFmtId="0" fontId="50" fillId="0" borderId="14" applyNumberFormat="0" applyFill="0" applyAlignment="0" applyProtection="0"/>
    <xf numFmtId="0" fontId="47" fillId="19" borderId="8" applyNumberFormat="0" applyAlignment="0" applyProtection="0"/>
    <xf numFmtId="0" fontId="25" fillId="2" borderId="0" applyNumberFormat="0" applyBorder="0" applyAlignment="0" applyProtection="0"/>
    <xf numFmtId="0" fontId="54"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45" fillId="39"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45" fillId="39"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25" fillId="2" borderId="0" applyNumberFormat="0" applyBorder="0" applyAlignment="0" applyProtection="0"/>
    <xf numFmtId="0" fontId="45" fillId="39"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25" fillId="2" borderId="0" applyNumberFormat="0" applyBorder="0" applyAlignment="0" applyProtection="0"/>
    <xf numFmtId="0" fontId="45" fillId="2" borderId="0" applyNumberFormat="0" applyBorder="0" applyAlignment="0" applyProtection="0"/>
    <xf numFmtId="0" fontId="45" fillId="39" borderId="0" applyNumberFormat="0" applyBorder="0" applyAlignment="0" applyProtection="0"/>
    <xf numFmtId="0" fontId="4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43" borderId="0" applyNumberFormat="0" applyBorder="0" applyAlignment="0" applyProtection="0"/>
    <xf numFmtId="0" fontId="45" fillId="39" borderId="0" applyNumberFormat="0" applyBorder="0" applyAlignment="0" applyProtection="0"/>
    <xf numFmtId="0" fontId="45" fillId="2" borderId="0" applyNumberFormat="0" applyBorder="0" applyAlignment="0" applyProtection="0"/>
    <xf numFmtId="0" fontId="45" fillId="39" borderId="0" applyNumberFormat="0" applyBorder="0" applyAlignment="0" applyProtection="0"/>
    <xf numFmtId="0" fontId="45" fillId="2" borderId="0" applyNumberFormat="0" applyBorder="0" applyAlignment="0" applyProtection="0"/>
    <xf numFmtId="0" fontId="45" fillId="39"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63" fillId="23" borderId="0" applyNumberFormat="0" applyBorder="0" applyAlignment="0" applyProtection="0"/>
    <xf numFmtId="0" fontId="4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45" fillId="39"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4" fillId="2" borderId="0" applyNumberFormat="0" applyBorder="0" applyAlignment="0" applyProtection="0"/>
    <xf numFmtId="0" fontId="85" fillId="0" borderId="0" applyNumberFormat="0" applyFill="0" applyBorder="0" applyAlignment="0" applyProtection="0"/>
    <xf numFmtId="0" fontId="25" fillId="2" borderId="0" applyNumberFormat="0" applyBorder="0" applyAlignment="0" applyProtection="0"/>
    <xf numFmtId="0" fontId="45" fillId="39"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7" fillId="23" borderId="0" applyNumberFormat="0" applyBorder="0" applyAlignment="0" applyProtection="0"/>
    <xf numFmtId="0" fontId="45" fillId="39" borderId="0" applyNumberFormat="0" applyBorder="0" applyAlignment="0" applyProtection="0"/>
    <xf numFmtId="0" fontId="4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188" fontId="51" fillId="0" borderId="0" applyFont="0" applyFill="0" applyBorder="0" applyAlignment="0" applyProtection="0"/>
    <xf numFmtId="0" fontId="25" fillId="2" borderId="0" applyNumberFormat="0" applyBorder="0" applyAlignment="0" applyProtection="0"/>
    <xf numFmtId="0" fontId="45" fillId="39"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4" fillId="2" borderId="0" applyNumberFormat="0" applyBorder="0" applyAlignment="0" applyProtection="0"/>
    <xf numFmtId="0" fontId="25" fillId="2" borderId="0" applyNumberFormat="0" applyBorder="0" applyAlignment="0" applyProtection="0"/>
    <xf numFmtId="0" fontId="54" fillId="2" borderId="0" applyNumberFormat="0" applyBorder="0" applyAlignment="0" applyProtection="0"/>
    <xf numFmtId="0" fontId="45" fillId="39"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4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9" fillId="0" borderId="2" applyNumberFormat="0" applyFill="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44" fillId="10" borderId="7" applyNumberFormat="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90" fillId="19" borderId="8" applyNumberFormat="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45" fillId="39" borderId="0" applyNumberFormat="0" applyBorder="0" applyAlignment="0" applyProtection="0"/>
    <xf numFmtId="0" fontId="45" fillId="2" borderId="0" applyNumberFormat="0" applyBorder="0" applyAlignment="0" applyProtection="0"/>
    <xf numFmtId="0" fontId="54" fillId="2" borderId="0" applyNumberFormat="0" applyBorder="0" applyAlignment="0" applyProtection="0"/>
    <xf numFmtId="0" fontId="25" fillId="2" borderId="0" applyNumberFormat="0" applyBorder="0" applyAlignment="0" applyProtection="0"/>
    <xf numFmtId="0" fontId="47" fillId="19" borderId="8" applyNumberFormat="0" applyAlignment="0" applyProtection="0"/>
    <xf numFmtId="0" fontId="54" fillId="2" borderId="0" applyNumberFormat="0" applyBorder="0" applyAlignment="0" applyProtection="0"/>
    <xf numFmtId="0" fontId="50" fillId="0" borderId="14" applyNumberFormat="0" applyFill="0" applyAlignment="0" applyProtection="0"/>
    <xf numFmtId="0" fontId="50" fillId="0" borderId="14" applyNumberFormat="0" applyFill="0" applyAlignment="0" applyProtection="0"/>
    <xf numFmtId="0" fontId="47" fillId="19" borderId="8" applyNumberFormat="0" applyAlignment="0" applyProtection="0"/>
    <xf numFmtId="0" fontId="50" fillId="0" borderId="14" applyNumberFormat="0" applyFill="0" applyAlignment="0" applyProtection="0"/>
    <xf numFmtId="0" fontId="50" fillId="0" borderId="14" applyNumberFormat="0" applyFill="0" applyAlignment="0" applyProtection="0"/>
    <xf numFmtId="0" fontId="63" fillId="15" borderId="0" applyNumberFormat="0" applyBorder="0" applyAlignment="0" applyProtection="0"/>
    <xf numFmtId="0" fontId="50" fillId="0" borderId="14" applyNumberFormat="0" applyFill="0" applyAlignment="0" applyProtection="0"/>
    <xf numFmtId="0" fontId="50" fillId="0" borderId="19" applyNumberFormat="0" applyFill="0" applyAlignment="0" applyProtection="0"/>
    <xf numFmtId="0" fontId="91" fillId="0" borderId="14" applyNumberFormat="0" applyFill="0" applyAlignment="0" applyProtection="0"/>
    <xf numFmtId="0" fontId="31" fillId="10" borderId="1" applyNumberFormat="0" applyAlignment="0" applyProtection="0"/>
    <xf numFmtId="0" fontId="31" fillId="10" borderId="1" applyNumberFormat="0" applyAlignment="0" applyProtection="0"/>
    <xf numFmtId="0" fontId="31" fillId="10" borderId="1" applyNumberFormat="0" applyAlignment="0" applyProtection="0"/>
    <xf numFmtId="0" fontId="31" fillId="10" borderId="1" applyNumberFormat="0" applyAlignment="0" applyProtection="0"/>
    <xf numFmtId="0" fontId="47" fillId="19" borderId="8" applyNumberFormat="0" applyAlignment="0" applyProtection="0"/>
    <xf numFmtId="0" fontId="47" fillId="19" borderId="8" applyNumberFormat="0" applyAlignment="0" applyProtection="0"/>
    <xf numFmtId="0" fontId="39" fillId="0" borderId="0" applyNumberFormat="0" applyFill="0" applyBorder="0" applyAlignment="0" applyProtection="0"/>
    <xf numFmtId="0" fontId="9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3" fillId="0" borderId="0">
      <alignment/>
      <protection/>
    </xf>
    <xf numFmtId="0" fontId="94" fillId="0" borderId="0" applyNumberFormat="0" applyFill="0" applyBorder="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189" fontId="51" fillId="0" borderId="0" applyFont="0" applyFill="0" applyBorder="0" applyAlignment="0" applyProtection="0"/>
    <xf numFmtId="190" fontId="51" fillId="0" borderId="0" applyFont="0" applyFill="0" applyBorder="0" applyAlignment="0" applyProtection="0"/>
    <xf numFmtId="0" fontId="56" fillId="0" borderId="0">
      <alignment/>
      <protection/>
    </xf>
    <xf numFmtId="0" fontId="51" fillId="0" borderId="0" applyFont="0" applyFill="0" applyBorder="0" applyAlignment="0" applyProtection="0"/>
    <xf numFmtId="191" fontId="26" fillId="0" borderId="0" applyFont="0" applyFill="0" applyBorder="0" applyAlignment="0" applyProtection="0"/>
    <xf numFmtId="43" fontId="0" fillId="0" borderId="0" applyFont="0" applyFill="0" applyBorder="0" applyAlignment="0" applyProtection="0"/>
    <xf numFmtId="0" fontId="5" fillId="4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23" borderId="0" applyNumberFormat="0" applyBorder="0" applyAlignment="0" applyProtection="0"/>
    <xf numFmtId="0" fontId="65" fillId="24" borderId="0" applyNumberFormat="0" applyBorder="0" applyAlignment="0" applyProtection="0"/>
    <xf numFmtId="0" fontId="27" fillId="23"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16" borderId="0" applyNumberFormat="0" applyBorder="0" applyAlignment="0" applyProtection="0"/>
    <xf numFmtId="0" fontId="63" fillId="22"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63" fillId="3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63" fillId="20"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44" fillId="10" borderId="7" applyNumberFormat="0" applyAlignment="0" applyProtection="0"/>
    <xf numFmtId="0" fontId="44" fillId="10" borderId="7" applyNumberFormat="0" applyAlignment="0" applyProtection="0"/>
    <xf numFmtId="0" fontId="44" fillId="10" borderId="7" applyNumberFormat="0" applyAlignment="0" applyProtection="0"/>
    <xf numFmtId="0" fontId="44" fillId="7" borderId="7" applyNumberFormat="0" applyAlignment="0" applyProtection="0"/>
    <xf numFmtId="0" fontId="95" fillId="10" borderId="7"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87" fillId="0" borderId="0">
      <alignment/>
      <protection/>
    </xf>
    <xf numFmtId="192" fontId="1" fillId="0" borderId="11">
      <alignment vertical="center"/>
      <protection locked="0"/>
    </xf>
    <xf numFmtId="0" fontId="0" fillId="0" borderId="0">
      <alignment/>
      <protection/>
    </xf>
    <xf numFmtId="0" fontId="9" fillId="0" borderId="0">
      <alignment/>
      <protection/>
    </xf>
    <xf numFmtId="0" fontId="0" fillId="14" borderId="4" applyNumberFormat="0" applyFont="0" applyAlignment="0" applyProtection="0"/>
    <xf numFmtId="0" fontId="0" fillId="14" borderId="4" applyNumberFormat="0" applyFont="0" applyAlignment="0" applyProtection="0"/>
    <xf numFmtId="0" fontId="0" fillId="14" borderId="4" applyNumberFormat="0" applyFont="0" applyAlignment="0" applyProtection="0"/>
    <xf numFmtId="0" fontId="0" fillId="14" borderId="4" applyNumberFormat="0" applyFont="0" applyAlignment="0" applyProtection="0"/>
    <xf numFmtId="0" fontId="0" fillId="14" borderId="4" applyNumberFormat="0" applyFont="0" applyAlignment="0" applyProtection="0"/>
    <xf numFmtId="0" fontId="0" fillId="14" borderId="4" applyNumberFormat="0" applyFont="0" applyAlignment="0" applyProtection="0"/>
    <xf numFmtId="0" fontId="27" fillId="22" borderId="0" applyNumberFormat="0" applyBorder="0" applyAlignment="0" applyProtection="0"/>
    <xf numFmtId="0" fontId="27" fillId="36" borderId="0" applyNumberFormat="0" applyBorder="0" applyAlignment="0" applyProtection="0"/>
    <xf numFmtId="0" fontId="27" fillId="20" borderId="0" applyNumberFormat="0" applyBorder="0" applyAlignment="0" applyProtection="0"/>
  </cellStyleXfs>
  <cellXfs count="316">
    <xf numFmtId="0" fontId="0" fillId="0" borderId="0" xfId="0" applyAlignment="1">
      <alignment/>
    </xf>
    <xf numFmtId="0" fontId="0" fillId="0" borderId="0" xfId="0" applyFont="1" applyFill="1" applyAlignment="1">
      <alignment/>
    </xf>
    <xf numFmtId="0" fontId="0" fillId="0" borderId="0" xfId="0" applyFill="1" applyAlignment="1">
      <alignment/>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vertical="center"/>
      <protection/>
    </xf>
    <xf numFmtId="3" fontId="3" fillId="0" borderId="11"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vertical="center"/>
      <protection/>
    </xf>
    <xf numFmtId="0" fontId="3" fillId="0" borderId="11" xfId="0" applyNumberFormat="1" applyFont="1" applyFill="1" applyBorder="1" applyAlignment="1" applyProtection="1">
      <alignment horizontal="left" vertical="center"/>
      <protection/>
    </xf>
    <xf numFmtId="193" fontId="0" fillId="0" borderId="0" xfId="540" applyNumberFormat="1" applyFill="1" applyBorder="1" applyAlignment="1">
      <alignment horizontal="center" vertical="center"/>
      <protection/>
    </xf>
    <xf numFmtId="194" fontId="0" fillId="0" borderId="0" xfId="540" applyNumberFormat="1" applyFont="1" applyFill="1" applyBorder="1" applyAlignment="1">
      <alignment horizontal="right" vertical="center"/>
      <protection/>
    </xf>
    <xf numFmtId="0" fontId="2" fillId="0" borderId="0" xfId="309" applyFont="1" applyFill="1" applyAlignment="1">
      <alignment horizontal="center" vertical="center"/>
      <protection/>
    </xf>
    <xf numFmtId="193" fontId="2" fillId="0" borderId="0" xfId="309" applyNumberFormat="1" applyFont="1" applyFill="1" applyAlignment="1">
      <alignment horizontal="center" vertical="center"/>
      <protection/>
    </xf>
    <xf numFmtId="0" fontId="0" fillId="0" borderId="0" xfId="309" applyFont="1" applyFill="1" applyAlignment="1">
      <alignment horizontal="center" vertical="center"/>
      <protection/>
    </xf>
    <xf numFmtId="194" fontId="0" fillId="0" borderId="0" xfId="309" applyNumberFormat="1" applyFont="1" applyFill="1" applyAlignment="1">
      <alignment horizontal="right" vertical="center"/>
      <protection/>
    </xf>
    <xf numFmtId="0" fontId="0" fillId="0" borderId="0" xfId="309" applyFill="1">
      <alignment vertical="center"/>
      <protection/>
    </xf>
    <xf numFmtId="193" fontId="5" fillId="0" borderId="11" xfId="309" applyNumberFormat="1" applyFont="1" applyFill="1" applyBorder="1" applyAlignment="1">
      <alignment horizontal="center" vertical="center" wrapText="1"/>
      <protection/>
    </xf>
    <xf numFmtId="194" fontId="6" fillId="0" borderId="11" xfId="309" applyNumberFormat="1" applyFont="1" applyFill="1" applyBorder="1" applyAlignment="1">
      <alignment horizontal="center" vertical="center"/>
      <protection/>
    </xf>
    <xf numFmtId="193" fontId="5" fillId="0" borderId="11" xfId="309" applyNumberFormat="1" applyFont="1" applyFill="1" applyBorder="1" applyAlignment="1">
      <alignment horizontal="left" vertical="center" wrapText="1"/>
      <protection/>
    </xf>
    <xf numFmtId="194" fontId="5" fillId="0" borderId="11" xfId="309" applyNumberFormat="1" applyFont="1" applyFill="1" applyBorder="1" applyAlignment="1">
      <alignment horizontal="right" vertical="center" wrapText="1"/>
      <protection/>
    </xf>
    <xf numFmtId="0" fontId="6" fillId="0" borderId="0" xfId="309" applyFont="1" applyFill="1">
      <alignment vertical="center"/>
      <protection/>
    </xf>
    <xf numFmtId="193" fontId="7" fillId="0" borderId="11" xfId="309" applyNumberFormat="1" applyFont="1" applyFill="1" applyBorder="1" applyAlignment="1">
      <alignment horizontal="left" vertical="center" wrapText="1" indent="1"/>
      <protection/>
    </xf>
    <xf numFmtId="194" fontId="7" fillId="0" borderId="11" xfId="309" applyNumberFormat="1" applyFont="1" applyFill="1" applyBorder="1" applyAlignment="1">
      <alignment horizontal="right" vertical="center" wrapText="1"/>
      <protection/>
    </xf>
    <xf numFmtId="0" fontId="0" fillId="0" borderId="11" xfId="309" applyFont="1" applyFill="1" applyBorder="1" applyAlignment="1">
      <alignment horizontal="left" vertical="center" indent="1"/>
      <protection/>
    </xf>
    <xf numFmtId="0" fontId="0" fillId="0" borderId="11" xfId="309" applyFont="1" applyFill="1" applyBorder="1">
      <alignment vertical="center"/>
      <protection/>
    </xf>
    <xf numFmtId="0" fontId="5" fillId="0" borderId="11" xfId="309" applyNumberFormat="1" applyFont="1" applyFill="1" applyBorder="1" applyAlignment="1" applyProtection="1">
      <alignment horizontal="left" vertical="center"/>
      <protection/>
    </xf>
    <xf numFmtId="0" fontId="7" fillId="0" borderId="11" xfId="309" applyNumberFormat="1" applyFont="1" applyFill="1" applyBorder="1" applyAlignment="1" applyProtection="1">
      <alignment horizontal="left" vertical="center" indent="1"/>
      <protection/>
    </xf>
    <xf numFmtId="194" fontId="7" fillId="0" borderId="11" xfId="309" applyNumberFormat="1" applyFont="1" applyFill="1" applyBorder="1" applyAlignment="1">
      <alignment horizontal="center" vertical="center" wrapText="1"/>
      <protection/>
    </xf>
    <xf numFmtId="0" fontId="7" fillId="0" borderId="11" xfId="309" applyNumberFormat="1" applyFont="1" applyFill="1" applyBorder="1" applyAlignment="1" applyProtection="1">
      <alignment horizontal="left" vertical="center" wrapText="1" indent="1"/>
      <protection/>
    </xf>
    <xf numFmtId="0" fontId="5" fillId="0" borderId="11" xfId="309" applyFont="1" applyFill="1" applyBorder="1">
      <alignment vertical="center"/>
      <protection/>
    </xf>
    <xf numFmtId="194" fontId="5" fillId="0" borderId="11" xfId="309" applyNumberFormat="1" applyFont="1" applyFill="1" applyBorder="1" applyAlignment="1">
      <alignment horizontal="center" vertical="center" wrapText="1"/>
      <protection/>
    </xf>
    <xf numFmtId="0" fontId="7" fillId="0" borderId="11" xfId="309" applyNumberFormat="1" applyFont="1" applyFill="1" applyBorder="1" applyAlignment="1" applyProtection="1">
      <alignment horizontal="left" vertical="center"/>
      <protection/>
    </xf>
    <xf numFmtId="0" fontId="0" fillId="0" borderId="11" xfId="309" applyFont="1" applyFill="1" applyBorder="1" applyAlignment="1">
      <alignment horizontal="left" vertical="center"/>
      <protection/>
    </xf>
    <xf numFmtId="0" fontId="7" fillId="0" borderId="11" xfId="309" applyNumberFormat="1" applyFont="1" applyFill="1" applyBorder="1" applyAlignment="1" applyProtection="1">
      <alignment vertical="center"/>
      <protection/>
    </xf>
    <xf numFmtId="194" fontId="0" fillId="0" borderId="0" xfId="309" applyNumberFormat="1" applyFont="1" applyFill="1" applyAlignment="1">
      <alignment horizontal="center" vertical="center"/>
      <protection/>
    </xf>
    <xf numFmtId="0" fontId="6" fillId="0" borderId="0" xfId="882" applyFont="1" applyFill="1" applyAlignment="1">
      <alignment vertical="center"/>
      <protection/>
    </xf>
    <xf numFmtId="194" fontId="0" fillId="0" borderId="11" xfId="309" applyNumberFormat="1" applyFont="1" applyFill="1" applyBorder="1" applyAlignment="1">
      <alignment horizontal="center" vertical="center"/>
      <protection/>
    </xf>
    <xf numFmtId="0" fontId="5" fillId="0" borderId="11" xfId="309" applyFont="1" applyFill="1" applyBorder="1" applyAlignment="1">
      <alignment horizontal="left" vertical="center"/>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0" fillId="0" borderId="0" xfId="0" applyNumberFormat="1" applyFont="1" applyFill="1" applyAlignment="1" applyProtection="1">
      <alignment/>
      <protection/>
    </xf>
    <xf numFmtId="3" fontId="4" fillId="0" borderId="11" xfId="0" applyNumberFormat="1" applyFont="1" applyFill="1" applyBorder="1" applyAlignment="1" applyProtection="1">
      <alignment horizontal="center" vertical="center"/>
      <protection/>
    </xf>
    <xf numFmtId="3" fontId="4" fillId="0" borderId="11" xfId="0" applyNumberFormat="1" applyFont="1" applyFill="1" applyBorder="1" applyAlignment="1" applyProtection="1">
      <alignment horizontal="left" vertical="center"/>
      <protection/>
    </xf>
    <xf numFmtId="3" fontId="3" fillId="0" borderId="11" xfId="0" applyNumberFormat="1" applyFont="1" applyFill="1" applyBorder="1" applyAlignment="1" applyProtection="1">
      <alignment horizontal="left" vertical="center"/>
      <protection/>
    </xf>
    <xf numFmtId="3" fontId="4" fillId="0" borderId="11" xfId="0" applyNumberFormat="1" applyFont="1" applyFill="1" applyBorder="1" applyAlignment="1" applyProtection="1">
      <alignment vertical="center"/>
      <protection/>
    </xf>
    <xf numFmtId="3" fontId="3" fillId="0" borderId="11"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4"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vertical="center"/>
      <protection/>
    </xf>
    <xf numFmtId="0" fontId="3" fillId="0" borderId="22" xfId="0" applyNumberFormat="1" applyFont="1" applyFill="1" applyBorder="1" applyAlignment="1" applyProtection="1">
      <alignment horizontal="left" vertical="center"/>
      <protection/>
    </xf>
    <xf numFmtId="0" fontId="0" fillId="0" borderId="0" xfId="0" applyAlignment="1">
      <alignment vertical="center"/>
    </xf>
    <xf numFmtId="0" fontId="8" fillId="0" borderId="0" xfId="723" applyFont="1" applyBorder="1" applyAlignment="1">
      <alignment horizontal="center" vertical="top"/>
      <protection/>
    </xf>
    <xf numFmtId="0" fontId="9" fillId="0" borderId="0" xfId="723">
      <alignment vertical="center"/>
      <protection/>
    </xf>
    <xf numFmtId="0" fontId="10" fillId="0" borderId="0" xfId="723" applyFont="1" applyBorder="1" applyAlignment="1">
      <alignment horizontal="center" vertical="top"/>
      <protection/>
    </xf>
    <xf numFmtId="0" fontId="4" fillId="0" borderId="11" xfId="723" applyFont="1" applyBorder="1" applyAlignment="1">
      <alignment horizontal="center" vertical="center"/>
      <protection/>
    </xf>
    <xf numFmtId="0" fontId="11" fillId="0" borderId="11" xfId="723" applyFont="1" applyBorder="1" applyAlignment="1">
      <alignment horizontal="center" vertical="center"/>
      <protection/>
    </xf>
    <xf numFmtId="0" fontId="10" fillId="0" borderId="11" xfId="723" applyFont="1" applyBorder="1" applyAlignment="1">
      <alignment horizontal="left" vertical="center"/>
      <protection/>
    </xf>
    <xf numFmtId="194" fontId="0" fillId="0" borderId="11" xfId="411" applyNumberFormat="1" applyFont="1" applyFill="1" applyBorder="1" applyAlignment="1">
      <alignment horizontal="center" vertical="center"/>
      <protection/>
    </xf>
    <xf numFmtId="0" fontId="10" fillId="0" borderId="11" xfId="723" applyFont="1" applyBorder="1" applyAlignment="1">
      <alignment horizontal="center" vertical="center"/>
      <protection/>
    </xf>
    <xf numFmtId="193" fontId="0" fillId="0" borderId="11" xfId="520" applyNumberFormat="1" applyFont="1" applyFill="1" applyBorder="1" applyAlignment="1" applyProtection="1">
      <alignment horizontal="center" vertical="center" shrinkToFit="1"/>
      <protection locked="0"/>
    </xf>
    <xf numFmtId="3" fontId="10" fillId="0" borderId="11" xfId="723" applyNumberFormat="1" applyFont="1" applyBorder="1" applyAlignment="1">
      <alignment horizontal="right" vertical="center"/>
      <protection/>
    </xf>
    <xf numFmtId="0" fontId="9" fillId="0" borderId="11" xfId="723" applyBorder="1">
      <alignment vertical="center"/>
      <protection/>
    </xf>
    <xf numFmtId="0" fontId="0" fillId="0" borderId="11" xfId="0" applyBorder="1" applyAlignment="1">
      <alignment vertical="center"/>
    </xf>
    <xf numFmtId="0" fontId="0" fillId="0" borderId="0" xfId="418">
      <alignment/>
      <protection/>
    </xf>
    <xf numFmtId="0" fontId="0" fillId="0" borderId="0" xfId="411" applyFill="1" applyAlignment="1">
      <alignment vertical="center" wrapText="1"/>
      <protection/>
    </xf>
    <xf numFmtId="0" fontId="0" fillId="0" borderId="0" xfId="411" applyFont="1" applyFill="1">
      <alignment vertical="center"/>
      <protection/>
    </xf>
    <xf numFmtId="0" fontId="0" fillId="0" borderId="0" xfId="411" applyFill="1">
      <alignment vertical="center"/>
      <protection/>
    </xf>
    <xf numFmtId="0" fontId="6" fillId="0" borderId="0" xfId="0" applyFont="1" applyAlignment="1">
      <alignment vertical="center"/>
    </xf>
    <xf numFmtId="0" fontId="2" fillId="0" borderId="0" xfId="418" applyFont="1" applyAlignment="1">
      <alignment horizontal="center" vertical="center"/>
      <protection/>
    </xf>
    <xf numFmtId="0" fontId="12" fillId="0" borderId="0" xfId="411" applyFont="1" applyFill="1" applyAlignment="1">
      <alignment vertical="center"/>
      <protection/>
    </xf>
    <xf numFmtId="0" fontId="1" fillId="0" borderId="23" xfId="863" applyFont="1" applyFill="1" applyBorder="1" applyAlignment="1">
      <alignment horizontal="right" vertical="center"/>
      <protection/>
    </xf>
    <xf numFmtId="0" fontId="6" fillId="0" borderId="24" xfId="411" applyFont="1" applyFill="1" applyBorder="1" applyAlignment="1">
      <alignment horizontal="center" vertical="center" wrapText="1"/>
      <protection/>
    </xf>
    <xf numFmtId="0" fontId="6" fillId="0" borderId="25" xfId="411" applyFont="1" applyFill="1" applyBorder="1" applyAlignment="1">
      <alignment horizontal="center" vertical="center" wrapText="1"/>
      <protection/>
    </xf>
    <xf numFmtId="0" fontId="0" fillId="0" borderId="11" xfId="411" applyFont="1" applyFill="1" applyBorder="1" applyAlignment="1">
      <alignment vertical="center" wrapText="1"/>
      <protection/>
    </xf>
    <xf numFmtId="0" fontId="0" fillId="0" borderId="26" xfId="411" applyFont="1" applyFill="1" applyBorder="1" applyAlignment="1">
      <alignment horizontal="left" vertical="center" wrapText="1"/>
      <protection/>
    </xf>
    <xf numFmtId="194" fontId="0" fillId="0" borderId="0" xfId="411" applyNumberFormat="1" applyFont="1" applyFill="1">
      <alignment vertical="center"/>
      <protection/>
    </xf>
    <xf numFmtId="0" fontId="3" fillId="0" borderId="0" xfId="858" applyFont="1">
      <alignment/>
      <protection/>
    </xf>
    <xf numFmtId="0" fontId="3" fillId="0" borderId="0" xfId="858" applyFont="1" applyFill="1" applyAlignment="1">
      <alignment horizontal="center"/>
      <protection/>
    </xf>
    <xf numFmtId="0" fontId="0" fillId="0" borderId="0" xfId="858" applyFill="1">
      <alignment/>
      <protection/>
    </xf>
    <xf numFmtId="0" fontId="0" fillId="0" borderId="0" xfId="858">
      <alignment/>
      <protection/>
    </xf>
    <xf numFmtId="0" fontId="13" fillId="0" borderId="0" xfId="858" applyFont="1" applyAlignment="1">
      <alignment horizontal="center" vertical="center"/>
      <protection/>
    </xf>
    <xf numFmtId="0" fontId="1" fillId="0" borderId="0" xfId="858" applyFont="1" applyBorder="1">
      <alignment/>
      <protection/>
    </xf>
    <xf numFmtId="195" fontId="14" fillId="0" borderId="0" xfId="858" applyNumberFormat="1" applyFont="1" applyFill="1" applyBorder="1" applyAlignment="1">
      <alignment horizontal="center" vertical="center"/>
      <protection/>
    </xf>
    <xf numFmtId="0" fontId="1" fillId="0" borderId="11" xfId="0" applyFont="1" applyFill="1" applyBorder="1" applyAlignment="1">
      <alignment vertical="center"/>
    </xf>
    <xf numFmtId="0" fontId="1" fillId="0" borderId="11" xfId="0" applyFont="1" applyFill="1" applyBorder="1" applyAlignment="1">
      <alignment horizontal="center" vertical="center"/>
    </xf>
    <xf numFmtId="0" fontId="3" fillId="0" borderId="11" xfId="850" applyFont="1" applyFill="1" applyBorder="1" applyAlignment="1" applyProtection="1">
      <alignment horizontal="left" vertical="center" indent="1"/>
      <protection locked="0"/>
    </xf>
    <xf numFmtId="193" fontId="3" fillId="0" borderId="11" xfId="0" applyNumberFormat="1" applyFont="1" applyFill="1" applyBorder="1" applyAlignment="1" applyProtection="1">
      <alignment horizontal="center" vertical="center"/>
      <protection locked="0"/>
    </xf>
    <xf numFmtId="1" fontId="1" fillId="0" borderId="11" xfId="0" applyNumberFormat="1" applyFont="1" applyFill="1" applyBorder="1" applyAlignment="1" applyProtection="1">
      <alignment horizontal="center" vertical="center"/>
      <protection locked="0"/>
    </xf>
    <xf numFmtId="193" fontId="3" fillId="0" borderId="0" xfId="0" applyNumberFormat="1" applyFont="1" applyFill="1" applyBorder="1" applyAlignment="1" applyProtection="1">
      <alignment horizontal="left" vertical="center"/>
      <protection locked="0"/>
    </xf>
    <xf numFmtId="0" fontId="0" fillId="0" borderId="0" xfId="0" applyFill="1" applyAlignment="1">
      <alignment horizontal="center"/>
    </xf>
    <xf numFmtId="195" fontId="0" fillId="0" borderId="0" xfId="0" applyNumberFormat="1" applyFill="1" applyAlignment="1">
      <alignment/>
    </xf>
    <xf numFmtId="0" fontId="2" fillId="0" borderId="0" xfId="0" applyFont="1" applyFill="1" applyAlignment="1">
      <alignment horizontal="center"/>
    </xf>
    <xf numFmtId="0" fontId="3" fillId="0" borderId="23"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left" vertical="center"/>
      <protection/>
    </xf>
    <xf numFmtId="0" fontId="0" fillId="0" borderId="0" xfId="0" applyFont="1" applyAlignment="1">
      <alignment/>
    </xf>
    <xf numFmtId="0" fontId="3" fillId="0" borderId="25" xfId="0" applyNumberFormat="1" applyFont="1" applyFill="1" applyBorder="1" applyAlignment="1" applyProtection="1">
      <alignment horizontal="center" vertical="center"/>
      <protection/>
    </xf>
    <xf numFmtId="0" fontId="0" fillId="7" borderId="0" xfId="0" applyFont="1" applyFill="1" applyAlignment="1">
      <alignment vertical="center"/>
    </xf>
    <xf numFmtId="0" fontId="0" fillId="0" borderId="0" xfId="0" applyFont="1" applyFill="1" applyAlignment="1">
      <alignment vertical="center"/>
    </xf>
    <xf numFmtId="0" fontId="6" fillId="0" borderId="0" xfId="0" applyFont="1" applyFill="1" applyAlignment="1">
      <alignment vertical="center"/>
    </xf>
    <xf numFmtId="3" fontId="1" fillId="7" borderId="11" xfId="0" applyNumberFormat="1" applyFont="1" applyFill="1" applyBorder="1" applyAlignment="1" applyProtection="1">
      <alignment vertical="center"/>
      <protection/>
    </xf>
    <xf numFmtId="0" fontId="1" fillId="7" borderId="11" xfId="0" applyFont="1" applyFill="1" applyBorder="1" applyAlignment="1">
      <alignment horizontal="right" vertical="center"/>
    </xf>
    <xf numFmtId="0" fontId="15" fillId="45" borderId="27" xfId="0" applyFont="1" applyFill="1" applyBorder="1" applyAlignment="1">
      <alignment horizontal="right" vertical="center"/>
    </xf>
    <xf numFmtId="3" fontId="1" fillId="7" borderId="11" xfId="0" applyNumberFormat="1" applyFont="1" applyFill="1" applyBorder="1" applyAlignment="1" applyProtection="1">
      <alignment horizontal="left" vertical="center"/>
      <protection/>
    </xf>
    <xf numFmtId="3" fontId="16" fillId="7" borderId="11" xfId="0" applyNumberFormat="1" applyFont="1" applyFill="1" applyBorder="1" applyAlignment="1" applyProtection="1">
      <alignment vertical="center"/>
      <protection/>
    </xf>
    <xf numFmtId="0" fontId="1" fillId="45" borderId="11" xfId="0" applyFont="1" applyFill="1" applyBorder="1" applyAlignment="1">
      <alignment horizontal="right" vertical="center"/>
    </xf>
    <xf numFmtId="3" fontId="1" fillId="7" borderId="11" xfId="0" applyNumberFormat="1" applyFont="1" applyFill="1" applyBorder="1" applyAlignment="1" applyProtection="1">
      <alignment horizontal="right" vertical="center"/>
      <protection/>
    </xf>
    <xf numFmtId="3" fontId="1" fillId="0" borderId="11" xfId="0" applyNumberFormat="1" applyFont="1" applyFill="1" applyBorder="1" applyAlignment="1" applyProtection="1">
      <alignment vertical="center"/>
      <protection/>
    </xf>
    <xf numFmtId="0" fontId="1" fillId="0" borderId="11" xfId="0" applyFont="1" applyFill="1" applyBorder="1" applyAlignment="1">
      <alignment horizontal="right" vertical="center"/>
    </xf>
    <xf numFmtId="3" fontId="17" fillId="0" borderId="11" xfId="0" applyNumberFormat="1" applyFont="1" applyFill="1" applyBorder="1" applyAlignment="1" applyProtection="1">
      <alignment vertical="center"/>
      <protection/>
    </xf>
    <xf numFmtId="3" fontId="1" fillId="0" borderId="11" xfId="0" applyNumberFormat="1" applyFont="1" applyFill="1" applyBorder="1" applyAlignment="1" applyProtection="1">
      <alignment horizontal="left" vertical="center"/>
      <protection/>
    </xf>
    <xf numFmtId="0" fontId="1" fillId="0" borderId="11" xfId="0" applyFont="1" applyBorder="1" applyAlignment="1">
      <alignment horizontal="left" vertical="center"/>
    </xf>
    <xf numFmtId="0" fontId="18" fillId="0" borderId="11" xfId="736" applyFont="1" applyFill="1" applyBorder="1" applyAlignment="1">
      <alignment vertical="center" wrapText="1"/>
      <protection/>
    </xf>
    <xf numFmtId="0" fontId="18" fillId="0" borderId="11" xfId="0" applyFont="1" applyFill="1" applyBorder="1" applyAlignment="1">
      <alignment horizontal="right" vertical="center"/>
    </xf>
    <xf numFmtId="0" fontId="1" fillId="0" borderId="11" xfId="0" applyFont="1" applyBorder="1" applyAlignment="1">
      <alignment horizontal="left" vertical="center" wrapText="1"/>
    </xf>
    <xf numFmtId="0" fontId="15" fillId="0" borderId="11" xfId="0" applyFont="1" applyFill="1" applyBorder="1" applyAlignment="1">
      <alignment horizontal="distributed" vertical="center"/>
    </xf>
    <xf numFmtId="0" fontId="1" fillId="0" borderId="11" xfId="0" applyFont="1" applyBorder="1" applyAlignment="1">
      <alignment horizontal="right" vertical="center"/>
    </xf>
    <xf numFmtId="3" fontId="1" fillId="0" borderId="11" xfId="0" applyNumberFormat="1" applyFont="1" applyFill="1" applyBorder="1" applyAlignment="1" applyProtection="1">
      <alignment horizontal="right" vertical="center"/>
      <protection/>
    </xf>
    <xf numFmtId="0" fontId="15" fillId="0" borderId="11" xfId="0" applyFont="1" applyFill="1" applyBorder="1" applyAlignment="1">
      <alignment vertical="center"/>
    </xf>
    <xf numFmtId="1" fontId="1" fillId="0" borderId="11" xfId="0" applyNumberFormat="1" applyFont="1" applyFill="1" applyBorder="1" applyAlignment="1" applyProtection="1">
      <alignment vertical="center"/>
      <protection locked="0"/>
    </xf>
    <xf numFmtId="0" fontId="0" fillId="0" borderId="0" xfId="0" applyAlignment="1">
      <alignment horizontal="center" vertical="center"/>
    </xf>
    <xf numFmtId="196" fontId="0" fillId="0" borderId="0" xfId="0" applyNumberFormat="1" applyAlignment="1">
      <alignment/>
    </xf>
    <xf numFmtId="0" fontId="19" fillId="0" borderId="0" xfId="0" applyFont="1" applyAlignment="1">
      <alignment horizontal="center" vertical="center"/>
    </xf>
    <xf numFmtId="0" fontId="0" fillId="0" borderId="23" xfId="0" applyBorder="1" applyAlignment="1">
      <alignment horizontal="center" vertical="center"/>
    </xf>
    <xf numFmtId="0" fontId="0" fillId="0" borderId="23" xfId="0" applyBorder="1" applyAlignment="1">
      <alignment horizontal="right" vertical="center"/>
    </xf>
    <xf numFmtId="0" fontId="0" fillId="0" borderId="11" xfId="0" applyBorder="1" applyAlignment="1">
      <alignment horizontal="center" vertical="center"/>
    </xf>
    <xf numFmtId="10" fontId="0" fillId="0" borderId="11" xfId="0" applyNumberFormat="1" applyBorder="1" applyAlignment="1">
      <alignment horizontal="center" vertical="center"/>
    </xf>
    <xf numFmtId="10" fontId="0" fillId="0" borderId="0" xfId="0" applyNumberFormat="1" applyAlignment="1">
      <alignment/>
    </xf>
    <xf numFmtId="0" fontId="0" fillId="0" borderId="26" xfId="411" applyFont="1" applyFill="1" applyBorder="1" applyAlignment="1">
      <alignment horizontal="center" vertical="center" wrapText="1"/>
      <protection/>
    </xf>
    <xf numFmtId="0" fontId="10" fillId="0" borderId="0" xfId="723" applyFont="1" applyBorder="1" applyAlignment="1">
      <alignment vertical="top"/>
      <protection/>
    </xf>
    <xf numFmtId="3" fontId="0" fillId="0" borderId="11" xfId="723" applyNumberFormat="1" applyFont="1" applyBorder="1" applyAlignment="1">
      <alignment horizontal="center" vertical="center"/>
      <protection/>
    </xf>
    <xf numFmtId="0" fontId="0" fillId="0" borderId="11" xfId="723" applyFont="1" applyBorder="1" applyAlignment="1">
      <alignment horizontal="center" vertical="center"/>
      <protection/>
    </xf>
    <xf numFmtId="195" fontId="0" fillId="0" borderId="0" xfId="411" applyNumberFormat="1" applyFont="1" applyFill="1">
      <alignment vertical="center"/>
      <protection/>
    </xf>
    <xf numFmtId="0" fontId="0" fillId="0" borderId="0" xfId="858" applyAlignment="1">
      <alignment horizontal="center"/>
      <protection/>
    </xf>
    <xf numFmtId="0" fontId="13" fillId="0" borderId="0" xfId="188" applyFont="1" applyAlignment="1">
      <alignment horizontal="center" vertical="center"/>
      <protection/>
    </xf>
    <xf numFmtId="0" fontId="1" fillId="0" borderId="28" xfId="188" applyFont="1" applyBorder="1" applyAlignment="1">
      <alignment vertical="center"/>
      <protection/>
    </xf>
    <xf numFmtId="0" fontId="1" fillId="0" borderId="28" xfId="188" applyFont="1" applyBorder="1" applyAlignment="1">
      <alignment horizontal="center" vertical="center"/>
      <protection/>
    </xf>
    <xf numFmtId="0" fontId="1" fillId="0" borderId="28" xfId="188" applyFont="1" applyBorder="1" applyAlignment="1">
      <alignment horizontal="center"/>
      <protection/>
    </xf>
    <xf numFmtId="0" fontId="1" fillId="0" borderId="29" xfId="188" applyFont="1" applyBorder="1" applyAlignment="1">
      <alignment horizontal="center" vertical="center"/>
      <protection/>
    </xf>
    <xf numFmtId="0" fontId="1" fillId="0" borderId="25" xfId="188" applyFont="1" applyBorder="1" applyAlignment="1">
      <alignment horizontal="center" vertical="center"/>
      <protection/>
    </xf>
    <xf numFmtId="0" fontId="1" fillId="0" borderId="21" xfId="188" applyFont="1" applyBorder="1" applyAlignment="1">
      <alignment horizontal="center" vertical="center"/>
      <protection/>
    </xf>
    <xf numFmtId="0" fontId="0" fillId="0" borderId="0" xfId="858" applyBorder="1">
      <alignment/>
      <protection/>
    </xf>
    <xf numFmtId="0" fontId="1" fillId="0" borderId="20" xfId="188" applyFont="1" applyBorder="1" applyAlignment="1">
      <alignment horizontal="center" vertical="center"/>
      <protection/>
    </xf>
    <xf numFmtId="0" fontId="1" fillId="0" borderId="11" xfId="188" applyFont="1" applyBorder="1" applyAlignment="1">
      <alignment horizontal="center" vertical="center" wrapText="1"/>
      <protection/>
    </xf>
    <xf numFmtId="0" fontId="1" fillId="0" borderId="11" xfId="188" applyFont="1" applyBorder="1" applyAlignment="1">
      <alignment horizontal="center" vertical="center"/>
      <protection/>
    </xf>
    <xf numFmtId="0" fontId="1" fillId="0" borderId="22" xfId="188" applyFont="1" applyBorder="1" applyAlignment="1">
      <alignment horizontal="center" vertical="center"/>
      <protection/>
    </xf>
    <xf numFmtId="195" fontId="15" fillId="0" borderId="11" xfId="188" applyNumberFormat="1" applyFont="1" applyBorder="1" applyAlignment="1">
      <alignment horizontal="center" vertical="center" wrapText="1"/>
      <protection/>
    </xf>
    <xf numFmtId="0" fontId="1" fillId="0" borderId="20" xfId="188" applyNumberFormat="1" applyFont="1" applyBorder="1" applyAlignment="1">
      <alignment vertical="center"/>
      <protection/>
    </xf>
    <xf numFmtId="195" fontId="1" fillId="0" borderId="11" xfId="188" applyNumberFormat="1" applyFont="1" applyBorder="1" applyAlignment="1">
      <alignment horizontal="center" vertical="center"/>
      <protection/>
    </xf>
    <xf numFmtId="0" fontId="1" fillId="0" borderId="22" xfId="188" applyNumberFormat="1" applyFont="1" applyBorder="1" applyAlignment="1">
      <alignment vertical="center" wrapText="1"/>
      <protection/>
    </xf>
    <xf numFmtId="0" fontId="1" fillId="0" borderId="20" xfId="216" applyFont="1" applyFill="1" applyBorder="1" applyAlignment="1">
      <alignment vertical="center" wrapText="1"/>
      <protection/>
    </xf>
    <xf numFmtId="195" fontId="1" fillId="0" borderId="11" xfId="216" applyNumberFormat="1" applyFont="1" applyFill="1" applyBorder="1" applyAlignment="1">
      <alignment horizontal="center" vertical="center"/>
      <protection/>
    </xf>
    <xf numFmtId="0" fontId="1" fillId="0" borderId="22" xfId="188" applyNumberFormat="1" applyFont="1" applyBorder="1" applyAlignment="1">
      <alignment vertical="center"/>
      <protection/>
    </xf>
    <xf numFmtId="195" fontId="1" fillId="0" borderId="24" xfId="216" applyNumberFormat="1" applyFont="1" applyFill="1" applyBorder="1" applyAlignment="1">
      <alignment horizontal="center" vertical="center"/>
      <protection/>
    </xf>
    <xf numFmtId="195" fontId="1" fillId="0" borderId="24" xfId="188" applyNumberFormat="1" applyFont="1" applyBorder="1" applyAlignment="1">
      <alignment horizontal="center" vertical="center"/>
      <protection/>
    </xf>
    <xf numFmtId="0" fontId="0" fillId="0" borderId="11" xfId="858" applyBorder="1" applyAlignment="1">
      <alignment horizontal="center" vertical="center"/>
      <protection/>
    </xf>
    <xf numFmtId="0" fontId="1" fillId="0" borderId="30" xfId="216" applyFont="1" applyFill="1" applyBorder="1" applyAlignment="1">
      <alignment vertical="center" wrapText="1"/>
      <protection/>
    </xf>
    <xf numFmtId="0" fontId="0" fillId="0" borderId="24" xfId="858" applyBorder="1" applyAlignment="1">
      <alignment horizontal="center" vertical="center"/>
      <protection/>
    </xf>
    <xf numFmtId="193" fontId="0" fillId="0" borderId="11" xfId="858" applyNumberFormat="1" applyBorder="1" applyAlignment="1">
      <alignment horizontal="center" vertical="center"/>
      <protection/>
    </xf>
    <xf numFmtId="0" fontId="0" fillId="0" borderId="22" xfId="858" applyBorder="1">
      <alignment/>
      <protection/>
    </xf>
    <xf numFmtId="0" fontId="1" fillId="0" borderId="31" xfId="216" applyFont="1" applyFill="1" applyBorder="1" applyAlignment="1">
      <alignment vertical="center" wrapText="1"/>
      <protection/>
    </xf>
    <xf numFmtId="0" fontId="0" fillId="0" borderId="32" xfId="858" applyBorder="1" applyAlignment="1">
      <alignment horizontal="center" vertical="center"/>
      <protection/>
    </xf>
    <xf numFmtId="0" fontId="0" fillId="0" borderId="33" xfId="858" applyBorder="1">
      <alignment/>
      <protection/>
    </xf>
    <xf numFmtId="197" fontId="0" fillId="0" borderId="0" xfId="858" applyNumberFormat="1">
      <alignment/>
      <protection/>
    </xf>
    <xf numFmtId="0" fontId="3" fillId="0" borderId="0" xfId="194" applyFont="1" applyFill="1">
      <alignment vertical="center"/>
      <protection/>
    </xf>
    <xf numFmtId="0" fontId="3" fillId="7" borderId="0" xfId="194" applyFont="1" applyFill="1">
      <alignment vertical="center"/>
      <protection/>
    </xf>
    <xf numFmtId="0" fontId="2" fillId="0" borderId="0" xfId="817" applyFont="1" applyFill="1" applyBorder="1" applyAlignment="1">
      <alignment horizontal="center" vertical="center"/>
      <protection/>
    </xf>
    <xf numFmtId="0" fontId="3" fillId="0" borderId="11" xfId="357" applyFont="1" applyFill="1" applyBorder="1" applyAlignment="1">
      <alignment horizontal="center" vertical="center" shrinkToFit="1"/>
      <protection/>
    </xf>
    <xf numFmtId="193" fontId="0" fillId="0" borderId="11" xfId="520" applyNumberFormat="1" applyFont="1" applyFill="1" applyBorder="1" applyAlignment="1" applyProtection="1">
      <alignment horizontal="right" vertical="center" shrinkToFit="1"/>
      <protection locked="0"/>
    </xf>
    <xf numFmtId="0" fontId="3" fillId="7" borderId="11" xfId="817" applyFont="1" applyFill="1" applyBorder="1" applyAlignment="1">
      <alignment vertical="center" shrinkToFit="1"/>
      <protection/>
    </xf>
    <xf numFmtId="0" fontId="3" fillId="7" borderId="11" xfId="817" applyFont="1" applyFill="1" applyBorder="1" applyAlignment="1">
      <alignment horizontal="right" vertical="center" wrapText="1"/>
      <protection/>
    </xf>
    <xf numFmtId="0" fontId="20" fillId="7" borderId="11" xfId="194" applyFont="1" applyFill="1" applyBorder="1">
      <alignment vertical="center"/>
      <protection/>
    </xf>
    <xf numFmtId="0" fontId="3" fillId="7" borderId="11" xfId="194" applyFont="1" applyFill="1" applyBorder="1">
      <alignment vertical="center"/>
      <protection/>
    </xf>
    <xf numFmtId="0" fontId="3" fillId="7" borderId="11" xfId="714" applyFont="1" applyFill="1" applyBorder="1" applyAlignment="1">
      <alignment horizontal="left" vertical="center" shrinkToFit="1"/>
      <protection/>
    </xf>
    <xf numFmtId="193" fontId="3" fillId="7" borderId="11" xfId="817" applyNumberFormat="1" applyFont="1" applyFill="1" applyBorder="1" applyAlignment="1">
      <alignment horizontal="right" vertical="center" wrapText="1"/>
      <protection/>
    </xf>
    <xf numFmtId="193" fontId="3" fillId="7" borderId="11" xfId="781" applyNumberFormat="1" applyFont="1" applyFill="1" applyBorder="1" applyAlignment="1">
      <alignment horizontal="right" vertical="center" wrapText="1"/>
      <protection/>
    </xf>
    <xf numFmtId="0" fontId="3" fillId="0" borderId="11" xfId="817" applyFont="1" applyFill="1" applyBorder="1" applyAlignment="1">
      <alignment vertical="center" shrinkToFit="1"/>
      <protection/>
    </xf>
    <xf numFmtId="0" fontId="3" fillId="0" borderId="11" xfId="817" applyFont="1" applyFill="1" applyBorder="1" applyAlignment="1">
      <alignment horizontal="right" vertical="center" wrapText="1"/>
      <protection/>
    </xf>
    <xf numFmtId="0" fontId="20" fillId="0" borderId="11" xfId="194" applyFont="1" applyFill="1" applyBorder="1">
      <alignment vertical="center"/>
      <protection/>
    </xf>
    <xf numFmtId="0" fontId="3" fillId="0" borderId="11" xfId="194" applyFont="1" applyFill="1" applyBorder="1">
      <alignment vertical="center"/>
      <protection/>
    </xf>
    <xf numFmtId="0" fontId="3" fillId="0" borderId="0" xfId="194" applyFont="1" applyFill="1" applyBorder="1">
      <alignment vertical="center"/>
      <protection/>
    </xf>
    <xf numFmtId="0" fontId="3" fillId="7" borderId="0" xfId="194" applyFont="1" applyFill="1" applyBorder="1" applyAlignment="1">
      <alignment horizontal="center"/>
      <protection/>
    </xf>
    <xf numFmtId="0" fontId="0" fillId="0" borderId="0" xfId="0" applyAlignment="1">
      <alignment vertical="center" shrinkToFit="1"/>
    </xf>
    <xf numFmtId="0" fontId="8" fillId="0" borderId="0" xfId="0" applyFont="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11" xfId="0" applyBorder="1" applyAlignment="1">
      <alignment/>
    </xf>
    <xf numFmtId="4" fontId="0" fillId="0" borderId="11" xfId="0" applyNumberFormat="1" applyBorder="1" applyAlignment="1">
      <alignment/>
    </xf>
    <xf numFmtId="0" fontId="0" fillId="7" borderId="0" xfId="0" applyFill="1" applyAlignment="1">
      <alignment vertical="center"/>
    </xf>
    <xf numFmtId="0" fontId="2" fillId="0" borderId="28" xfId="817" applyFont="1" applyFill="1" applyBorder="1" applyAlignment="1">
      <alignment horizontal="center" vertical="center"/>
      <protection/>
    </xf>
    <xf numFmtId="0" fontId="3" fillId="7" borderId="34" xfId="357" applyFont="1" applyFill="1" applyBorder="1" applyAlignment="1">
      <alignment horizontal="center" vertical="center" shrinkToFit="1"/>
      <protection/>
    </xf>
    <xf numFmtId="0" fontId="3" fillId="0" borderId="34" xfId="357" applyFont="1" applyFill="1" applyBorder="1" applyAlignment="1">
      <alignment horizontal="center" vertical="center" wrapText="1"/>
      <protection/>
    </xf>
    <xf numFmtId="1" fontId="3" fillId="7" borderId="11" xfId="879" applyNumberFormat="1" applyFont="1" applyFill="1" applyBorder="1" applyAlignment="1">
      <alignment horizontal="right" vertical="center" wrapText="1"/>
      <protection/>
    </xf>
    <xf numFmtId="0" fontId="3" fillId="7" borderId="11" xfId="879" applyFont="1" applyFill="1" applyBorder="1" applyAlignment="1">
      <alignment horizontal="right" vertical="center" wrapText="1"/>
      <protection/>
    </xf>
    <xf numFmtId="0" fontId="3" fillId="7" borderId="11" xfId="817" applyFont="1" applyFill="1" applyBorder="1" applyAlignment="1">
      <alignment vertical="center" wrapText="1" shrinkToFit="1"/>
      <protection/>
    </xf>
    <xf numFmtId="0" fontId="0" fillId="0" borderId="0" xfId="848" applyFont="1" applyFill="1" applyAlignment="1">
      <alignment vertical="center"/>
      <protection/>
    </xf>
    <xf numFmtId="0" fontId="3" fillId="0" borderId="0" xfId="858" applyFont="1" applyFill="1">
      <alignment/>
      <protection/>
    </xf>
    <xf numFmtId="0" fontId="2" fillId="0" borderId="0" xfId="848" applyFont="1" applyFill="1" applyAlignment="1">
      <alignment horizontal="center" vertical="center"/>
      <protection/>
    </xf>
    <xf numFmtId="0" fontId="1" fillId="0" borderId="11" xfId="858" applyFont="1" applyBorder="1" applyAlignment="1">
      <alignment horizontal="center" vertical="center"/>
      <protection/>
    </xf>
    <xf numFmtId="0" fontId="1" fillId="0" borderId="11" xfId="858" applyFont="1" applyFill="1" applyBorder="1" applyAlignment="1">
      <alignment horizontal="center" vertical="center"/>
      <protection/>
    </xf>
    <xf numFmtId="1" fontId="1" fillId="0" borderId="11" xfId="0" applyNumberFormat="1" applyFont="1" applyFill="1" applyBorder="1" applyAlignment="1" applyProtection="1">
      <alignment horizontal="left" vertical="center"/>
      <protection locked="0"/>
    </xf>
    <xf numFmtId="0" fontId="1" fillId="0" borderId="11" xfId="0" applyNumberFormat="1" applyFont="1" applyFill="1" applyBorder="1" applyAlignment="1" applyProtection="1">
      <alignment horizontal="left" vertical="center"/>
      <protection locked="0"/>
    </xf>
    <xf numFmtId="0" fontId="1" fillId="0" borderId="11" xfId="0" applyNumberFormat="1" applyFont="1" applyFill="1" applyBorder="1" applyAlignment="1" applyProtection="1">
      <alignment horizontal="center" vertical="center"/>
      <protection locked="0"/>
    </xf>
    <xf numFmtId="3" fontId="1" fillId="0" borderId="11" xfId="0" applyNumberFormat="1" applyFont="1" applyFill="1" applyBorder="1" applyAlignment="1" applyProtection="1">
      <alignment horizontal="left" vertical="center"/>
      <protection locked="0"/>
    </xf>
    <xf numFmtId="3" fontId="1" fillId="0" borderId="11" xfId="0" applyNumberFormat="1" applyFont="1" applyFill="1" applyBorder="1" applyAlignment="1" applyProtection="1">
      <alignment horizontal="center" vertical="center"/>
      <protection locked="0"/>
    </xf>
    <xf numFmtId="0" fontId="1" fillId="0" borderId="11" xfId="0" applyFont="1" applyBorder="1" applyAlignment="1" applyProtection="1">
      <alignment horizontal="left" vertical="center" wrapText="1"/>
      <protection locked="0"/>
    </xf>
    <xf numFmtId="3" fontId="1" fillId="0" borderId="11" xfId="0" applyNumberFormat="1"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locked="0"/>
    </xf>
    <xf numFmtId="1" fontId="16" fillId="0" borderId="11" xfId="0" applyNumberFormat="1" applyFont="1" applyFill="1" applyBorder="1" applyAlignment="1" applyProtection="1">
      <alignment horizontal="center" vertical="center"/>
      <protection locked="0"/>
    </xf>
    <xf numFmtId="0" fontId="1" fillId="0" borderId="11" xfId="0" applyFont="1" applyBorder="1" applyAlignment="1" applyProtection="1">
      <alignment horizontal="left" vertical="center"/>
      <protection locked="0"/>
    </xf>
    <xf numFmtId="0" fontId="21" fillId="0" borderId="0" xfId="0" applyFont="1" applyFill="1" applyAlignment="1">
      <alignment horizontal="center" vertical="center"/>
    </xf>
    <xf numFmtId="0" fontId="4" fillId="0" borderId="24"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vertical="center"/>
      <protection/>
    </xf>
    <xf numFmtId="194" fontId="0" fillId="0" borderId="0" xfId="0" applyNumberFormat="1" applyFont="1" applyFill="1" applyAlignment="1">
      <alignment vertical="center"/>
    </xf>
    <xf numFmtId="0" fontId="2" fillId="7" borderId="0" xfId="0" applyNumberFormat="1" applyFont="1" applyFill="1" applyAlignment="1" applyProtection="1">
      <alignment horizontal="center" vertical="center"/>
      <protection/>
    </xf>
    <xf numFmtId="0" fontId="22" fillId="0" borderId="0" xfId="0" applyFont="1" applyFill="1" applyAlignment="1">
      <alignment horizontal="center" vertical="center"/>
    </xf>
    <xf numFmtId="0" fontId="0" fillId="0" borderId="0" xfId="0" applyFont="1" applyFill="1" applyAlignment="1">
      <alignment horizontal="right" vertical="center"/>
    </xf>
    <xf numFmtId="0" fontId="6" fillId="0" borderId="11" xfId="0" applyFont="1" applyFill="1" applyBorder="1" applyAlignment="1">
      <alignment horizontal="center" vertical="center"/>
    </xf>
    <xf numFmtId="194" fontId="6" fillId="0" borderId="11" xfId="0" applyNumberFormat="1" applyFont="1" applyFill="1" applyBorder="1" applyAlignment="1">
      <alignment horizontal="center" vertical="center" wrapText="1"/>
    </xf>
    <xf numFmtId="0" fontId="1" fillId="0" borderId="11" xfId="859" applyFont="1" applyFill="1" applyBorder="1" applyAlignment="1">
      <alignment vertical="center"/>
      <protection/>
    </xf>
    <xf numFmtId="1" fontId="1" fillId="0" borderId="11" xfId="736" applyNumberFormat="1" applyFont="1" applyFill="1" applyBorder="1" applyAlignment="1">
      <alignment horizontal="center" vertical="center"/>
      <protection/>
    </xf>
    <xf numFmtId="4" fontId="3" fillId="0" borderId="11" xfId="0" applyNumberFormat="1" applyFont="1" applyFill="1" applyBorder="1" applyAlignment="1" applyProtection="1">
      <alignment horizontal="right" vertical="center"/>
      <protection/>
    </xf>
    <xf numFmtId="193" fontId="1" fillId="0" borderId="11" xfId="859" applyNumberFormat="1" applyFont="1" applyFill="1" applyBorder="1" applyAlignment="1" applyProtection="1">
      <alignment horizontal="left" vertical="center"/>
      <protection locked="0"/>
    </xf>
    <xf numFmtId="0" fontId="1" fillId="0" borderId="11" xfId="736" applyFont="1" applyFill="1" applyBorder="1" applyAlignment="1">
      <alignment horizontal="center" vertical="center"/>
      <protection/>
    </xf>
    <xf numFmtId="198" fontId="1" fillId="0" borderId="11" xfId="859" applyNumberFormat="1" applyFont="1" applyFill="1" applyBorder="1" applyAlignment="1" applyProtection="1">
      <alignment horizontal="left" vertical="center"/>
      <protection locked="0"/>
    </xf>
    <xf numFmtId="193" fontId="18" fillId="0" borderId="11" xfId="859" applyNumberFormat="1" applyFont="1" applyFill="1" applyBorder="1" applyAlignment="1" applyProtection="1">
      <alignment horizontal="left" vertical="center"/>
      <protection locked="0"/>
    </xf>
    <xf numFmtId="0" fontId="1" fillId="0" borderId="11" xfId="859" applyFont="1" applyFill="1" applyBorder="1" applyAlignment="1">
      <alignment horizontal="left" vertical="center"/>
      <protection/>
    </xf>
    <xf numFmtId="0" fontId="15" fillId="0" borderId="11" xfId="859" applyFont="1" applyFill="1" applyBorder="1" applyAlignment="1">
      <alignment horizontal="distributed" vertical="center"/>
      <protection/>
    </xf>
    <xf numFmtId="0" fontId="1" fillId="0" borderId="35" xfId="0" applyFont="1" applyFill="1" applyBorder="1" applyAlignment="1">
      <alignment vertical="center"/>
    </xf>
    <xf numFmtId="1" fontId="1" fillId="0" borderId="11" xfId="0" applyNumberFormat="1" applyFont="1" applyFill="1" applyBorder="1" applyAlignment="1">
      <alignment horizontal="center" vertical="center"/>
    </xf>
    <xf numFmtId="0" fontId="0" fillId="0" borderId="0" xfId="0" applyFill="1" applyBorder="1" applyAlignment="1">
      <alignment/>
    </xf>
    <xf numFmtId="194" fontId="6" fillId="0" borderId="11" xfId="0" applyNumberFormat="1" applyFont="1" applyFill="1" applyBorder="1" applyAlignment="1">
      <alignment horizontal="center" vertical="center"/>
    </xf>
    <xf numFmtId="195" fontId="23" fillId="0" borderId="12" xfId="878" applyNumberFormat="1" applyFont="1" applyFill="1" applyBorder="1" applyAlignment="1" applyProtection="1">
      <alignment horizontal="center" vertical="center" shrinkToFit="1"/>
      <protection locked="0"/>
    </xf>
    <xf numFmtId="193" fontId="23" fillId="0" borderId="11" xfId="878" applyNumberFormat="1" applyFont="1" applyFill="1" applyBorder="1" applyAlignment="1" applyProtection="1">
      <alignment horizontal="center" vertical="center"/>
      <protection/>
    </xf>
    <xf numFmtId="0" fontId="0" fillId="0" borderId="11" xfId="0" applyFill="1" applyBorder="1" applyAlignment="1">
      <alignment horizontal="center"/>
    </xf>
    <xf numFmtId="195" fontId="1" fillId="0" borderId="12" xfId="878" applyNumberFormat="1" applyFont="1" applyFill="1" applyBorder="1" applyAlignment="1" applyProtection="1">
      <alignment horizontal="left" vertical="center" shrinkToFit="1"/>
      <protection locked="0"/>
    </xf>
    <xf numFmtId="195" fontId="1" fillId="0" borderId="11" xfId="878" applyNumberFormat="1" applyFont="1" applyFill="1" applyBorder="1" applyAlignment="1" applyProtection="1">
      <alignment horizontal="center" vertical="center"/>
      <protection/>
    </xf>
    <xf numFmtId="195" fontId="1" fillId="0" borderId="11" xfId="0" applyNumberFormat="1" applyFont="1" applyFill="1" applyBorder="1" applyAlignment="1" applyProtection="1">
      <alignment horizontal="center" vertical="center" shrinkToFit="1"/>
      <protection locked="0"/>
    </xf>
    <xf numFmtId="193" fontId="1" fillId="0" borderId="11" xfId="878" applyNumberFormat="1" applyFont="1" applyFill="1" applyBorder="1" applyAlignment="1" applyProtection="1">
      <alignment horizontal="center" vertical="center"/>
      <protection locked="0"/>
    </xf>
    <xf numFmtId="0" fontId="0" fillId="0" borderId="0" xfId="878" applyFont="1" applyFill="1" applyAlignment="1" applyProtection="1">
      <alignment horizontal="center" vertical="center"/>
      <protection locked="0"/>
    </xf>
    <xf numFmtId="195" fontId="1" fillId="0" borderId="20" xfId="0" applyNumberFormat="1" applyFont="1" applyFill="1" applyBorder="1" applyAlignment="1" applyProtection="1">
      <alignment horizontal="center" vertical="center"/>
      <protection locked="0"/>
    </xf>
    <xf numFmtId="195" fontId="1" fillId="0" borderId="12" xfId="878" applyNumberFormat="1" applyFont="1" applyFill="1" applyBorder="1" applyAlignment="1" applyProtection="1">
      <alignment vertical="center" shrinkToFit="1"/>
      <protection locked="0"/>
    </xf>
    <xf numFmtId="195" fontId="1" fillId="0" borderId="36" xfId="878" applyNumberFormat="1" applyFont="1" applyFill="1" applyBorder="1" applyAlignment="1" applyProtection="1">
      <alignment vertical="center" shrinkToFit="1"/>
      <protection locked="0"/>
    </xf>
    <xf numFmtId="193" fontId="1" fillId="0" borderId="32" xfId="878" applyNumberFormat="1" applyFont="1" applyFill="1" applyBorder="1" applyAlignment="1" applyProtection="1">
      <alignment horizontal="center" vertical="center"/>
      <protection locked="0"/>
    </xf>
    <xf numFmtId="0" fontId="24" fillId="0" borderId="0" xfId="0" applyFont="1" applyFill="1" applyAlignment="1">
      <alignment vertical="center"/>
    </xf>
    <xf numFmtId="0" fontId="0" fillId="0" borderId="0" xfId="817">
      <alignment vertical="center"/>
      <protection/>
    </xf>
    <xf numFmtId="194" fontId="0" fillId="0" borderId="0" xfId="0" applyNumberFormat="1" applyFont="1" applyFill="1" applyAlignment="1">
      <alignment horizontal="right" vertical="center"/>
    </xf>
    <xf numFmtId="0" fontId="24" fillId="0" borderId="0" xfId="0" applyNumberFormat="1" applyFont="1" applyFill="1" applyBorder="1" applyAlignment="1">
      <alignment vertical="center"/>
    </xf>
    <xf numFmtId="0" fontId="24" fillId="0" borderId="0" xfId="0" applyNumberFormat="1" applyFont="1" applyFill="1" applyBorder="1" applyAlignment="1">
      <alignment horizontal="right" vertical="center"/>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22"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194" fontId="0" fillId="0" borderId="0" xfId="0" applyNumberFormat="1" applyFont="1" applyFill="1" applyBorder="1" applyAlignment="1">
      <alignment horizontal="right" vertical="center"/>
    </xf>
    <xf numFmtId="0" fontId="24" fillId="0" borderId="11" xfId="817" applyFont="1" applyFill="1" applyBorder="1" applyAlignment="1">
      <alignment horizontal="center" vertical="center" textRotation="255"/>
      <protection/>
    </xf>
    <xf numFmtId="0" fontId="1" fillId="0" borderId="11" xfId="357" applyFont="1" applyFill="1" applyBorder="1" applyAlignment="1">
      <alignment horizontal="center" vertical="center" shrinkToFit="1"/>
      <protection/>
    </xf>
    <xf numFmtId="0" fontId="15" fillId="0" borderId="11" xfId="357" applyFont="1" applyFill="1" applyBorder="1" applyAlignment="1">
      <alignment horizontal="left" vertical="center" shrinkToFit="1"/>
      <protection/>
    </xf>
    <xf numFmtId="195" fontId="15" fillId="0" borderId="11" xfId="357" applyNumberFormat="1" applyFont="1" applyFill="1" applyBorder="1" applyAlignment="1">
      <alignment horizontal="center" vertical="center" shrinkToFit="1"/>
      <protection/>
    </xf>
    <xf numFmtId="195" fontId="15" fillId="0" borderId="11" xfId="817" applyNumberFormat="1" applyFont="1" applyFill="1" applyBorder="1" applyAlignment="1">
      <alignment horizontal="center" vertical="center" shrinkToFit="1"/>
      <protection/>
    </xf>
    <xf numFmtId="0" fontId="1" fillId="0" borderId="11" xfId="817" applyFont="1" applyFill="1" applyBorder="1" applyAlignment="1">
      <alignment vertical="center" shrinkToFit="1"/>
      <protection/>
    </xf>
    <xf numFmtId="0" fontId="1" fillId="0" borderId="11" xfId="880" applyFont="1" applyBorder="1" applyAlignment="1">
      <alignment horizontal="center" vertical="center" shrinkToFit="1"/>
      <protection/>
    </xf>
    <xf numFmtId="1" fontId="1" fillId="0" borderId="11" xfId="817" applyNumberFormat="1" applyFont="1" applyFill="1" applyBorder="1" applyAlignment="1">
      <alignment horizontal="center" vertical="center" shrinkToFit="1"/>
      <protection/>
    </xf>
    <xf numFmtId="193" fontId="1" fillId="0" borderId="11" xfId="817" applyNumberFormat="1" applyFont="1" applyFill="1" applyBorder="1" applyAlignment="1">
      <alignment horizontal="center" vertical="center" shrinkToFit="1"/>
      <protection/>
    </xf>
    <xf numFmtId="0" fontId="1" fillId="0" borderId="11" xfId="817" applyFont="1" applyFill="1" applyBorder="1" applyAlignment="1">
      <alignment vertical="center"/>
      <protection/>
    </xf>
    <xf numFmtId="1" fontId="1" fillId="0" borderId="11" xfId="879" applyNumberFormat="1" applyFont="1" applyFill="1" applyBorder="1" applyAlignment="1">
      <alignment horizontal="center" vertical="center"/>
      <protection/>
    </xf>
    <xf numFmtId="0" fontId="0" fillId="0" borderId="0" xfId="817" applyBorder="1">
      <alignment vertical="center"/>
      <protection/>
    </xf>
    <xf numFmtId="0" fontId="1" fillId="0" borderId="11" xfId="879" applyFont="1" applyFill="1" applyBorder="1" applyAlignment="1">
      <alignment horizontal="center" vertical="center"/>
      <protection/>
    </xf>
    <xf numFmtId="0" fontId="1" fillId="0" borderId="11" xfId="714" applyFont="1" applyFill="1" applyBorder="1" applyAlignment="1">
      <alignment horizontal="left" vertical="center"/>
      <protection/>
    </xf>
    <xf numFmtId="0" fontId="1" fillId="0" borderId="11" xfId="883" applyFont="1" applyFill="1" applyBorder="1" applyAlignment="1">
      <alignment horizontal="center" vertical="center"/>
      <protection/>
    </xf>
    <xf numFmtId="3" fontId="1" fillId="0" borderId="11" xfId="0" applyNumberFormat="1" applyFont="1" applyFill="1" applyBorder="1" applyAlignment="1" applyProtection="1">
      <alignment vertical="center"/>
      <protection locked="0"/>
    </xf>
    <xf numFmtId="193" fontId="1" fillId="0" borderId="11" xfId="817" applyNumberFormat="1" applyFont="1" applyFill="1" applyBorder="1" applyAlignment="1">
      <alignment horizontal="center" vertical="center"/>
      <protection/>
    </xf>
    <xf numFmtId="0" fontId="1" fillId="0" borderId="11" xfId="817" applyFont="1" applyFill="1" applyBorder="1" applyAlignment="1">
      <alignment horizontal="center" vertical="center"/>
      <protection/>
    </xf>
    <xf numFmtId="0" fontId="3" fillId="0" borderId="11" xfId="817" applyFont="1" applyFill="1" applyBorder="1" applyAlignment="1">
      <alignment vertical="center"/>
      <protection/>
    </xf>
    <xf numFmtId="0" fontId="15" fillId="0" borderId="11" xfId="817" applyFont="1" applyFill="1" applyBorder="1" applyAlignment="1">
      <alignment vertical="center" shrinkToFit="1"/>
      <protection/>
    </xf>
    <xf numFmtId="0" fontId="15" fillId="0" borderId="11" xfId="357" applyFont="1" applyFill="1" applyBorder="1" applyAlignment="1">
      <alignment horizontal="center" vertical="center" shrinkToFit="1"/>
      <protection/>
    </xf>
    <xf numFmtId="0" fontId="3" fillId="0" borderId="11"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193" fontId="1" fillId="0" borderId="11" xfId="97" applyNumberFormat="1" applyFont="1" applyFill="1" applyBorder="1" applyAlignment="1">
      <alignment horizontal="left" vertical="center" shrinkToFit="1"/>
      <protection/>
    </xf>
    <xf numFmtId="0" fontId="1" fillId="0" borderId="11" xfId="817" applyFont="1" applyFill="1" applyBorder="1" applyAlignment="1">
      <alignment horizontal="center" vertical="center" shrinkToFit="1"/>
      <protection/>
    </xf>
    <xf numFmtId="1" fontId="1" fillId="0" borderId="11" xfId="357" applyNumberFormat="1" applyFont="1" applyFill="1" applyBorder="1" applyAlignment="1">
      <alignment horizontal="center" vertical="center" shrinkToFit="1"/>
      <protection/>
    </xf>
    <xf numFmtId="193" fontId="15" fillId="0" borderId="11" xfId="97" applyNumberFormat="1" applyFont="1" applyFill="1" applyBorder="1" applyAlignment="1">
      <alignment vertical="center" shrinkToFit="1"/>
      <protection/>
    </xf>
    <xf numFmtId="0" fontId="15" fillId="0" borderId="11" xfId="879" applyFont="1" applyFill="1" applyBorder="1" applyAlignment="1">
      <alignment horizontal="center" vertical="center" shrinkToFit="1"/>
      <protection/>
    </xf>
    <xf numFmtId="193" fontId="1" fillId="0" borderId="11" xfId="97" applyNumberFormat="1" applyFont="1" applyFill="1" applyBorder="1" applyAlignment="1">
      <alignment vertical="center" shrinkToFit="1"/>
      <protection/>
    </xf>
    <xf numFmtId="0" fontId="24" fillId="0" borderId="37" xfId="817" applyFont="1" applyFill="1" applyBorder="1" applyAlignment="1">
      <alignment vertical="center" textRotation="255"/>
      <protection/>
    </xf>
    <xf numFmtId="0" fontId="1" fillId="0" borderId="38" xfId="817" applyFont="1" applyFill="1" applyBorder="1" applyAlignment="1">
      <alignment vertical="center" shrinkToFit="1"/>
      <protection/>
    </xf>
    <xf numFmtId="0" fontId="1" fillId="0" borderId="38" xfId="817" applyFont="1" applyFill="1" applyBorder="1" applyAlignment="1">
      <alignment horizontal="center" vertical="center" shrinkToFit="1"/>
      <protection/>
    </xf>
    <xf numFmtId="0" fontId="0" fillId="0" borderId="38" xfId="817" applyBorder="1">
      <alignment vertical="center"/>
      <protection/>
    </xf>
    <xf numFmtId="0" fontId="15" fillId="0" borderId="11" xfId="880" applyFont="1" applyBorder="1" applyAlignment="1">
      <alignment horizontal="center" vertical="center" shrinkToFit="1"/>
      <protection/>
    </xf>
    <xf numFmtId="0" fontId="1" fillId="0" borderId="11" xfId="817" applyFont="1" applyBorder="1" applyAlignment="1">
      <alignment horizontal="center" vertical="center" shrinkToFit="1"/>
      <protection/>
    </xf>
    <xf numFmtId="0" fontId="0" fillId="0" borderId="11" xfId="817" applyFont="1" applyBorder="1">
      <alignment vertical="center"/>
      <protection/>
    </xf>
    <xf numFmtId="0" fontId="0" fillId="0" borderId="11" xfId="817" applyBorder="1" applyAlignment="1">
      <alignment horizontal="center" vertical="center"/>
      <protection/>
    </xf>
    <xf numFmtId="194" fontId="0" fillId="0" borderId="0" xfId="0" applyNumberFormat="1" applyFont="1" applyFill="1" applyAlignment="1">
      <alignment horizontal="center" vertical="center"/>
    </xf>
    <xf numFmtId="0" fontId="0" fillId="2" borderId="0" xfId="0" applyFont="1" applyFill="1" applyAlignment="1">
      <alignment vertical="center"/>
    </xf>
    <xf numFmtId="0" fontId="0" fillId="0" borderId="11" xfId="0" applyFont="1" applyFill="1" applyBorder="1" applyAlignment="1">
      <alignment/>
    </xf>
    <xf numFmtId="0" fontId="0" fillId="0" borderId="0" xfId="0" applyFont="1" applyFill="1" applyBorder="1" applyAlignment="1">
      <alignment/>
    </xf>
    <xf numFmtId="0" fontId="0" fillId="0" borderId="2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95" fontId="1" fillId="0" borderId="20" xfId="0" applyNumberFormat="1" applyFont="1" applyFill="1" applyBorder="1" applyAlignment="1" applyProtection="1">
      <alignment horizontal="left" vertical="center" shrinkToFit="1"/>
      <protection locked="0"/>
    </xf>
    <xf numFmtId="195" fontId="1" fillId="0" borderId="11" xfId="0" applyNumberFormat="1" applyFont="1" applyFill="1" applyBorder="1" applyAlignment="1" applyProtection="1">
      <alignment horizontal="center" vertical="center"/>
      <protection/>
    </xf>
    <xf numFmtId="193" fontId="1" fillId="0" borderId="20" xfId="0" applyNumberFormat="1" applyFont="1" applyFill="1" applyBorder="1" applyAlignment="1" applyProtection="1">
      <alignment horizontal="left" vertical="center"/>
      <protection locked="0"/>
    </xf>
    <xf numFmtId="193" fontId="1" fillId="0" borderId="11" xfId="0" applyNumberFormat="1" applyFont="1" applyFill="1" applyBorder="1" applyAlignment="1" applyProtection="1">
      <alignment horizontal="center" vertical="center" shrinkToFit="1"/>
      <protection locked="0"/>
    </xf>
    <xf numFmtId="195" fontId="1" fillId="0" borderId="20" xfId="0" applyNumberFormat="1" applyFont="1" applyFill="1" applyBorder="1" applyAlignment="1" applyProtection="1">
      <alignment vertical="center" shrinkToFit="1"/>
      <protection locked="0"/>
    </xf>
    <xf numFmtId="195" fontId="1" fillId="0" borderId="11" xfId="0" applyNumberFormat="1" applyFont="1" applyFill="1" applyBorder="1" applyAlignment="1" applyProtection="1">
      <alignment horizontal="center" vertical="center"/>
      <protection locked="0"/>
    </xf>
    <xf numFmtId="195" fontId="1" fillId="0" borderId="20" xfId="616" applyNumberFormat="1" applyFont="1" applyFill="1" applyBorder="1" applyAlignment="1" applyProtection="1">
      <alignment horizontal="left" vertical="center" shrinkToFit="1"/>
      <protection locked="0"/>
    </xf>
    <xf numFmtId="193" fontId="1" fillId="0" borderId="30" xfId="0" applyNumberFormat="1" applyFont="1" applyFill="1" applyBorder="1" applyAlignment="1" applyProtection="1">
      <alignment horizontal="left" vertical="center"/>
      <protection locked="0"/>
    </xf>
    <xf numFmtId="193" fontId="1" fillId="0" borderId="11" xfId="0" applyNumberFormat="1" applyFont="1" applyFill="1" applyBorder="1" applyAlignment="1" applyProtection="1">
      <alignment horizontal="center" vertical="center"/>
      <protection locked="0"/>
    </xf>
    <xf numFmtId="193" fontId="1" fillId="0" borderId="24" xfId="0" applyNumberFormat="1" applyFont="1" applyFill="1" applyBorder="1" applyAlignment="1" applyProtection="1">
      <alignment horizontal="center" vertical="center" shrinkToFit="1"/>
      <protection locked="0"/>
    </xf>
    <xf numFmtId="195" fontId="1" fillId="0" borderId="30" xfId="0" applyNumberFormat="1" applyFont="1" applyFill="1" applyBorder="1" applyAlignment="1" applyProtection="1">
      <alignment vertical="center" shrinkToFit="1"/>
      <protection locked="0"/>
    </xf>
    <xf numFmtId="193" fontId="1" fillId="0" borderId="24" xfId="0" applyNumberFormat="1" applyFont="1" applyFill="1" applyBorder="1" applyAlignment="1" applyProtection="1">
      <alignment horizontal="center" vertical="center"/>
      <protection locked="0"/>
    </xf>
    <xf numFmtId="3" fontId="3" fillId="0" borderId="11" xfId="0" applyNumberFormat="1" applyFont="1" applyFill="1" applyBorder="1" applyAlignment="1" applyProtection="1">
      <alignment horizontal="center" vertical="center"/>
      <protection/>
    </xf>
  </cellXfs>
  <cellStyles count="1095">
    <cellStyle name="Normal" xfId="0"/>
    <cellStyle name="好_省级明细_基金最新 2" xfId="15"/>
    <cellStyle name="Currency [0]" xfId="16"/>
    <cellStyle name="Currency" xfId="17"/>
    <cellStyle name="常规 2 2 4" xfId="18"/>
    <cellStyle name="60% - 着色 2" xfId="19"/>
    <cellStyle name="好_2007年结算已定项目对账单_支出汇总" xfId="20"/>
    <cellStyle name="输入" xfId="21"/>
    <cellStyle name="强调文字颜色 2 3 2" xfId="22"/>
    <cellStyle name="20% - 强调文字颜色 1 2" xfId="23"/>
    <cellStyle name="链接单元格 3 2" xfId="24"/>
    <cellStyle name="20% - 强调文字颜色 3" xfId="25"/>
    <cellStyle name="Comma [0]" xfId="26"/>
    <cellStyle name="Accent2 - 40%" xfId="27"/>
    <cellStyle name="差_省级明细_Book1 2" xfId="28"/>
    <cellStyle name="好_省级明细_副本最新_收入汇总" xfId="29"/>
    <cellStyle name="40% - 强调文字颜色 3" xfId="30"/>
    <cellStyle name="差_省级明细_Book1_支出汇总" xfId="31"/>
    <cellStyle name="好_2011年预算表格2010.12.9_基金汇总" xfId="32"/>
    <cellStyle name="好_20160105省级2016年预算情况表（最新）_收入汇总" xfId="33"/>
    <cellStyle name="好_商品交易所2006--2008年税收_基金汇总" xfId="34"/>
    <cellStyle name="计算 2" xfId="35"/>
    <cellStyle name="好_省级明细_23 2" xfId="36"/>
    <cellStyle name="差_省级明细_副本1.2 2" xfId="37"/>
    <cellStyle name="差" xfId="38"/>
    <cellStyle name="常规 7 3" xfId="39"/>
    <cellStyle name="Comma" xfId="40"/>
    <cellStyle name="差_国有资本经营预算（2011年报省人大）_支出汇总" xfId="41"/>
    <cellStyle name="60% - 强调文字颜色 3" xfId="42"/>
    <cellStyle name="好_2007年中央财政与河南省财政年终决算结算单" xfId="43"/>
    <cellStyle name="60% - 强调文字颜色 6 3 2" xfId="44"/>
    <cellStyle name="Accent2 - 60%" xfId="45"/>
    <cellStyle name="标题 2 3_1.3日 2017年预算草案 - 副本" xfId="46"/>
    <cellStyle name="Hyperlink" xfId="47"/>
    <cellStyle name="Percent" xfId="48"/>
    <cellStyle name="好_省级明细_Book1" xfId="49"/>
    <cellStyle name="Followed Hyperlink" xfId="50"/>
    <cellStyle name="20% - 强调文字颜色 4 5" xfId="51"/>
    <cellStyle name="60% - 强调文字颜色 2 3" xfId="52"/>
    <cellStyle name="注释" xfId="53"/>
    <cellStyle name="常规 6" xfId="54"/>
    <cellStyle name="差_省级明细_Xl0000071_支出汇总" xfId="55"/>
    <cellStyle name="60% - 强调文字颜色 2" xfId="56"/>
    <cellStyle name="差_省级明细 2" xfId="57"/>
    <cellStyle name="标题 4" xfId="58"/>
    <cellStyle name="解释性文本 2 2" xfId="59"/>
    <cellStyle name="警告文本" xfId="60"/>
    <cellStyle name="标题" xfId="61"/>
    <cellStyle name="强调文字颜色 1 2 3" xfId="62"/>
    <cellStyle name="常规 5 2" xfId="63"/>
    <cellStyle name="差_省级明细_全省预算代编 2" xfId="64"/>
    <cellStyle name="60% - 强调文字颜色 2 2 2" xfId="65"/>
    <cellStyle name="Accent1_基金汇总" xfId="66"/>
    <cellStyle name="解释性文本" xfId="67"/>
    <cellStyle name="标题 1" xfId="68"/>
    <cellStyle name="标题 2" xfId="69"/>
    <cellStyle name="60% - 强调文字颜色 1" xfId="70"/>
    <cellStyle name="标题 3" xfId="71"/>
    <cellStyle name="差_20111127汇报附表（8张）" xfId="72"/>
    <cellStyle name="60% - 强调文字颜色 4" xfId="73"/>
    <cellStyle name="输出" xfId="74"/>
    <cellStyle name="常规 13_2017年预算草案（债务）" xfId="75"/>
    <cellStyle name="好_Book1_收入汇总" xfId="76"/>
    <cellStyle name="计算" xfId="77"/>
    <cellStyle name="检查单元格" xfId="78"/>
    <cellStyle name="计算 3 2" xfId="79"/>
    <cellStyle name="差_省级明细_代编全省支出预算修改_基金汇总" xfId="80"/>
    <cellStyle name="40% - 强调文字颜色 4 2" xfId="81"/>
    <cellStyle name="好_2007年结算已定项目对账单_2017年预算草案（债务）" xfId="82"/>
    <cellStyle name="20% - 强调文字颜色 6" xfId="83"/>
    <cellStyle name="好_省级明细_冬梅3_收入汇总" xfId="84"/>
    <cellStyle name="差_2009年财政部门预计收入情况表" xfId="85"/>
    <cellStyle name="Currency [0]" xfId="86"/>
    <cellStyle name="强调文字颜色 2" xfId="87"/>
    <cellStyle name="差_Xl0000068_基金汇总" xfId="88"/>
    <cellStyle name="链接单元格" xfId="89"/>
    <cellStyle name="40% - 强调文字颜色 6 5" xfId="90"/>
    <cellStyle name="60% - 强调文字颜色 4 2 3" xfId="91"/>
    <cellStyle name="好_20111127汇报附表（8张）_支出汇总" xfId="92"/>
    <cellStyle name="标题 1 2_1.3日 2017年预算草案 - 副本" xfId="93"/>
    <cellStyle name="汇总" xfId="94"/>
    <cellStyle name="强调文字颜色 3 2 4" xfId="95"/>
    <cellStyle name="好" xfId="96"/>
    <cellStyle name="常规_安阳2005结算单" xfId="97"/>
    <cellStyle name="千位[0]_(人代会用)" xfId="98"/>
    <cellStyle name="20% - 强调文字颜色 3 3" xfId="99"/>
    <cellStyle name="适中" xfId="100"/>
    <cellStyle name="好_省级明细_基金最终修改支出" xfId="101"/>
    <cellStyle name="20% - 强调文字颜色 5" xfId="102"/>
    <cellStyle name="强调文字颜色 1" xfId="103"/>
    <cellStyle name="20% - 强调文字颜色 1" xfId="104"/>
    <cellStyle name="链接单元格 3" xfId="105"/>
    <cellStyle name="40% - 强调文字颜色 4 3 2" xfId="106"/>
    <cellStyle name="40% - 强调文字颜色 1" xfId="107"/>
    <cellStyle name="好_2010年收入预测表（20091219)）_收入汇总" xfId="108"/>
    <cellStyle name="20% - 强调文字颜色 2" xfId="109"/>
    <cellStyle name="链接单元格 4" xfId="110"/>
    <cellStyle name="40% - 强调文字颜色 2" xfId="111"/>
    <cellStyle name="千位分隔[0] 2" xfId="112"/>
    <cellStyle name="差_省级明细_基金最新_2017年预算草案（债务）" xfId="113"/>
    <cellStyle name="差_省级明细_Xl0000071" xfId="114"/>
    <cellStyle name="强调文字颜色 3" xfId="115"/>
    <cellStyle name="强调文字颜色 4" xfId="116"/>
    <cellStyle name="20% - 强调文字颜色 4" xfId="117"/>
    <cellStyle name="计算 3" xfId="118"/>
    <cellStyle name="20% - 着色 1" xfId="119"/>
    <cellStyle name="差_2009年财力测算情况11.19_基金汇总" xfId="120"/>
    <cellStyle name="40% - 强调文字颜色 4" xfId="121"/>
    <cellStyle name="好_2017年预算草案（债务）" xfId="122"/>
    <cellStyle name="强调文字颜色 5" xfId="123"/>
    <cellStyle name="差_省级明细_Xl0000068" xfId="124"/>
    <cellStyle name="40% - 强调文字颜色 5" xfId="125"/>
    <cellStyle name="差_省级明细_政府性基金人大会表格1稿_基金汇总" xfId="126"/>
    <cellStyle name="计算 4" xfId="127"/>
    <cellStyle name="20% - 着色 2" xfId="128"/>
    <cellStyle name="好_2010年收入预测表（20091230)）_收入汇总" xfId="129"/>
    <cellStyle name="60% - 强调文字颜色 5" xfId="130"/>
    <cellStyle name="好_省级明细_Xl0000068_2017年预算草案（债务）" xfId="131"/>
    <cellStyle name="强调文字颜色 6" xfId="132"/>
    <cellStyle name="20% - 强调文字颜色 3 3 2" xfId="133"/>
    <cellStyle name="40% - 强调文字颜色 6" xfId="134"/>
    <cellStyle name="计算 5" xfId="135"/>
    <cellStyle name="20% - 着色 3" xfId="136"/>
    <cellStyle name="好_省属监狱人员级别表(驻外)_收入汇总" xfId="137"/>
    <cellStyle name="好_省级明细_副本最新_2017年预算草案（债务）" xfId="138"/>
    <cellStyle name="差_省级明细_梁蕊要预算局报人大2017年预算草案" xfId="139"/>
    <cellStyle name="差_2009年结算（最终）" xfId="140"/>
    <cellStyle name="60% - 强调文字颜色 6" xfId="141"/>
    <cellStyle name="20% - 强调文字颜色 2 2 2" xfId="142"/>
    <cellStyle name="千分位_ 白土" xfId="143"/>
    <cellStyle name="好_省级明细_复件 表19（梁蕊发）" xfId="144"/>
    <cellStyle name="20% - 强调文字颜色 2 2 4" xfId="145"/>
    <cellStyle name="差_Xl0000068_支出汇总" xfId="146"/>
    <cellStyle name="差_省级明细_基金表" xfId="147"/>
    <cellStyle name="20% - 强调文字颜色 1 5" xfId="148"/>
    <cellStyle name="好 2" xfId="149"/>
    <cellStyle name="差_20160105省级2016年预算情况表（最新）_基金汇总" xfId="150"/>
    <cellStyle name="20% - 强调文字颜色 1 2 3" xfId="151"/>
    <cellStyle name="40% - 强调文字颜色 2 2" xfId="152"/>
    <cellStyle name="20% - 强调文字颜色 1 4" xfId="153"/>
    <cellStyle name="20% - 强调文字颜色 1 3" xfId="154"/>
    <cellStyle name="?鹎%U龡&amp;H齲_x0001_C铣_x0014__x0007__x0001__x0001_" xfId="155"/>
    <cellStyle name="好_2009年财力测算情况11.19_收入汇总" xfId="156"/>
    <cellStyle name="20% - 强调文字颜色 1 2 2" xfId="157"/>
    <cellStyle name="20% - 强调文字颜色 1 2 4" xfId="158"/>
    <cellStyle name="好_省电力2008年 工作表_基金汇总" xfId="159"/>
    <cellStyle name="40% - 强调文字颜色 2 3" xfId="160"/>
    <cellStyle name="20% - 强调文字颜色 1 2 5" xfId="161"/>
    <cellStyle name="40% - 强调文字颜色 2 4" xfId="162"/>
    <cellStyle name="差_省级明细_23_收入汇总" xfId="163"/>
    <cellStyle name="20% - 强调文字颜色 1 3 2" xfId="164"/>
    <cellStyle name="好_Xl0000068_2017年预算草案（债务）" xfId="165"/>
    <cellStyle name="Accent5 - 20%" xfId="166"/>
    <cellStyle name="差_2011年全省及省级预计2011-12-12_基金汇总" xfId="167"/>
    <cellStyle name="输出 2 2" xfId="168"/>
    <cellStyle name="20% - 强调文字颜色 2 2" xfId="169"/>
    <cellStyle name="差_Xl0000071_收入汇总" xfId="170"/>
    <cellStyle name="20% - 强调文字颜色 2 2 3" xfId="171"/>
    <cellStyle name="Accent2_基金汇总" xfId="172"/>
    <cellStyle name="好_2007年中央财政与河南省财政年终决算结算单 2" xfId="173"/>
    <cellStyle name="20% - 强调文字颜色 2 2 5" xfId="174"/>
    <cellStyle name="20% - 强调文字颜色 2 3" xfId="175"/>
    <cellStyle name="20% - 强调文字颜色 2 3 2" xfId="176"/>
    <cellStyle name="20% - 强调文字颜色 2 4" xfId="177"/>
    <cellStyle name="20% - 强调文字颜色 2 5" xfId="178"/>
    <cellStyle name="20% - 强调文字颜色 3 2" xfId="179"/>
    <cellStyle name="差_国有资本经营预算（2011年报省人大）_收入汇总" xfId="180"/>
    <cellStyle name="输出 3 2" xfId="181"/>
    <cellStyle name="好_省级明细_2016-2017全省国资预算" xfId="182"/>
    <cellStyle name="20% - 强调文字颜色 3 2 2" xfId="183"/>
    <cellStyle name="20% - 强调文字颜色 3 2 3" xfId="184"/>
    <cellStyle name="链接单元格 3_1.3日 2017年预算草案 - 副本" xfId="185"/>
    <cellStyle name="20% - 强调文字颜色 3 2 4" xfId="186"/>
    <cellStyle name="好_省电力2008年 工作表_支出汇总" xfId="187"/>
    <cellStyle name="常规_正式 2" xfId="188"/>
    <cellStyle name="20% - 强调文字颜色 3 2 5" xfId="189"/>
    <cellStyle name="20% - 强调文字颜色 3 4" xfId="190"/>
    <cellStyle name="콤마 [0]_BOILER-CO1" xfId="191"/>
    <cellStyle name="60% - 强调文字颜色 1 2" xfId="192"/>
    <cellStyle name="好_省级明细_Xl0000068_基金汇总" xfId="193"/>
    <cellStyle name="常规 3_Xl0000339" xfId="194"/>
    <cellStyle name="20% - 强调文字颜色 3 5" xfId="195"/>
    <cellStyle name="60% - 强调文字颜色 1 3" xfId="196"/>
    <cellStyle name="20% - 强调文字颜色 4 2" xfId="197"/>
    <cellStyle name="常规 3" xfId="198"/>
    <cellStyle name="差_2010年收入预测表（20091218)）" xfId="199"/>
    <cellStyle name="20% - 强调文字颜色 4 2 2" xfId="200"/>
    <cellStyle name="20% - 强调文字颜色 4 2 3" xfId="201"/>
    <cellStyle name="Accent6 - 40%" xfId="202"/>
    <cellStyle name="常规 3 3" xfId="203"/>
    <cellStyle name="差_2010省级行政性收费专项收入批复" xfId="204"/>
    <cellStyle name="20% - 强调文字颜色 4 2 4" xfId="205"/>
    <cellStyle name="常规 3 4" xfId="206"/>
    <cellStyle name="Percent_laroux" xfId="207"/>
    <cellStyle name="20% - 强调文字颜色 4 2 5" xfId="208"/>
    <cellStyle name="检查单元格 3_1.3日 2017年预算草案 - 副本" xfId="209"/>
    <cellStyle name="常规 3 5" xfId="210"/>
    <cellStyle name="好_省级明细_副本1.2_2017年预算草案（债务）" xfId="211"/>
    <cellStyle name="差_2007年结算已定项目对账单_2017年预算草案（债务）" xfId="212"/>
    <cellStyle name="差_省级明细_Xl0000068 2" xfId="213"/>
    <cellStyle name="20% - 强调文字颜色 4 3" xfId="214"/>
    <cellStyle name="20% - 强调文字颜色 4 3 2" xfId="215"/>
    <cellStyle name="常规 5" xfId="216"/>
    <cellStyle name="差_省级明细_全省预算代编" xfId="217"/>
    <cellStyle name="60% - 强调文字颜色 2 2" xfId="218"/>
    <cellStyle name="20% - 强调文字颜色 4 4" xfId="219"/>
    <cellStyle name="差_津补贴保障测算(5.21)" xfId="220"/>
    <cellStyle name="콤마_BOILER-CO1" xfId="221"/>
    <cellStyle name="20% - 强调文字颜色 5 2" xfId="222"/>
    <cellStyle name="好_20 2007年河南结算单_收入汇总" xfId="223"/>
    <cellStyle name="差_2010年收入预测表（20091219)）" xfId="224"/>
    <cellStyle name="20% - 强调文字颜色 5 2 2" xfId="225"/>
    <cellStyle name="40% - 着色 2" xfId="226"/>
    <cellStyle name="20% - 强调文字颜色 5 2 3" xfId="227"/>
    <cellStyle name="40% - 着色 3" xfId="228"/>
    <cellStyle name="20% - 强调文字颜色 5 2 4" xfId="229"/>
    <cellStyle name="40% - 着色 4" xfId="230"/>
    <cellStyle name="20% - 强调文字颜色 5 2 5" xfId="231"/>
    <cellStyle name="40% - 着色 5" xfId="232"/>
    <cellStyle name="20% - 强调文字颜色 5 3" xfId="233"/>
    <cellStyle name="差_财政部门收入" xfId="234"/>
    <cellStyle name="20% - 强调文字颜色 5 3 2" xfId="235"/>
    <cellStyle name="百分比 3" xfId="236"/>
    <cellStyle name="好_3.一般公共预算支出明细表" xfId="237"/>
    <cellStyle name="20% - 强调文字颜色 5 4" xfId="238"/>
    <cellStyle name="常规 6_1.3日 2017年预算草案 - 副本" xfId="239"/>
    <cellStyle name="差_省属监狱人员级别表(驻外)_支出汇总" xfId="240"/>
    <cellStyle name="60% - 强调文字颜色 3 2" xfId="241"/>
    <cellStyle name="20% - 强调文字颜色 6 2" xfId="242"/>
    <cellStyle name="60% - 强调文字颜色 6 2 4" xfId="243"/>
    <cellStyle name="差_2010年收入预测表（20091230)）" xfId="244"/>
    <cellStyle name="20% - 强调文字颜色 6 2 2" xfId="245"/>
    <cellStyle name="40% - 强调文字颜色 4 4" xfId="246"/>
    <cellStyle name="好_3月进度" xfId="247"/>
    <cellStyle name="20% - 强调文字颜色 6 2 3" xfId="248"/>
    <cellStyle name="差_省级明细_副本最新_2017年预算草案（债务）" xfId="249"/>
    <cellStyle name="40% - 强调文字颜色 4 5" xfId="250"/>
    <cellStyle name="20% - 强调文字颜色 6 2 4" xfId="251"/>
    <cellStyle name="20% - 强调文字颜色 6 2 5" xfId="252"/>
    <cellStyle name="20% - 强调文字颜色 6 3" xfId="253"/>
    <cellStyle name="好_财政厅编制用表（2011年报省人大）_支出汇总" xfId="254"/>
    <cellStyle name="20% - 强调文字颜色 6 3 2" xfId="255"/>
    <cellStyle name="40% - 强调文字颜色 5 4" xfId="256"/>
    <cellStyle name="好_省级明细_副本1.2_基金汇总" xfId="257"/>
    <cellStyle name="差_2007年结算已定项目对账单_基金汇总" xfId="258"/>
    <cellStyle name="样式 1_20170103省级2017年预算情况表" xfId="259"/>
    <cellStyle name="60% - 强调文字颜色 4 2" xfId="260"/>
    <cellStyle name="20% - 强调文字颜色 6 4" xfId="261"/>
    <cellStyle name="差_河南省----2009-05-21（补充数据）_2017年预算草案（债务）" xfId="262"/>
    <cellStyle name="20% - 着色 4" xfId="263"/>
    <cellStyle name="常规 3 2 2" xfId="264"/>
    <cellStyle name="适中 4" xfId="265"/>
    <cellStyle name="20% - 着色 5" xfId="266"/>
    <cellStyle name="着色 1" xfId="267"/>
    <cellStyle name="好_2007年结算已定项目对账单 2" xfId="268"/>
    <cellStyle name="Accent2 - 20%" xfId="269"/>
    <cellStyle name="20% - 着色 6" xfId="270"/>
    <cellStyle name="着色 2" xfId="271"/>
    <cellStyle name="40% - 强调文字颜色 1 2" xfId="272"/>
    <cellStyle name="40% - 强调文字颜色 1 2 2" xfId="273"/>
    <cellStyle name="40% - 强调文字颜色 1 2 3" xfId="274"/>
    <cellStyle name="差_2007年中央财政与河南省财政年终决算结算单_收入汇总" xfId="275"/>
    <cellStyle name="差_2009年结算（最终）_支出汇总" xfId="276"/>
    <cellStyle name="40% - 强调文字颜色 1 2 4" xfId="277"/>
    <cellStyle name="40% - 强调文字颜色 1 2 5" xfId="278"/>
    <cellStyle name="Percent [2]" xfId="279"/>
    <cellStyle name="常规 9 2" xfId="280"/>
    <cellStyle name="40% - 强调文字颜色 1 3" xfId="281"/>
    <cellStyle name="Accent1" xfId="282"/>
    <cellStyle name="40% - 强调文字颜色 1 3 2" xfId="283"/>
    <cellStyle name="好_2011年预算大表11-26_收入汇总" xfId="284"/>
    <cellStyle name="差_省级明细_Book1_2017年预算草案（债务）" xfId="285"/>
    <cellStyle name="40% - 强调文字颜色 1 4" xfId="286"/>
    <cellStyle name="好_Xl0000071_基金汇总" xfId="287"/>
    <cellStyle name="差_省级明细_冬梅3_基金汇总" xfId="288"/>
    <cellStyle name="Accent2" xfId="289"/>
    <cellStyle name="Accent3" xfId="290"/>
    <cellStyle name="差_省级明细_代编表" xfId="291"/>
    <cellStyle name="40% - 强调文字颜色 1 5" xfId="292"/>
    <cellStyle name="差_2011年预算表格2010.12.9_支出汇总" xfId="293"/>
    <cellStyle name="差_商品交易所2006--2008年税收_支出汇总" xfId="294"/>
    <cellStyle name="40% - 强调文字颜色 2 2 2" xfId="295"/>
    <cellStyle name="40% - 强调文字颜色 2 2 3" xfId="296"/>
    <cellStyle name="40% - 强调文字颜色 2 2 4" xfId="297"/>
    <cellStyle name="常规 11 2" xfId="298"/>
    <cellStyle name="40% - 强调文字颜色 2 2 5" xfId="299"/>
    <cellStyle name="好_Xl0000068_收入汇总" xfId="300"/>
    <cellStyle name="40% - 强调文字颜色 2 3 2" xfId="301"/>
    <cellStyle name="好_20160105省级2016年预算情况表（最新）_支出汇总" xfId="302"/>
    <cellStyle name="差_2010年收入预测表（20091219)）_收入汇总" xfId="303"/>
    <cellStyle name="40% - 强调文字颜色 3 2" xfId="304"/>
    <cellStyle name="40% - 强调文字颜色 3 2 2" xfId="305"/>
    <cellStyle name="40% - 强调文字颜色 3 2 3" xfId="306"/>
    <cellStyle name="差_Xl0000068" xfId="307"/>
    <cellStyle name="40% - 强调文字颜色 3 2 4" xfId="308"/>
    <cellStyle name="常规_2016年省本级社会保险基金收支预算表细化" xfId="309"/>
    <cellStyle name="40% - 强调文字颜色 3 2 5" xfId="310"/>
    <cellStyle name="40% - 强调文字颜色 3 3" xfId="311"/>
    <cellStyle name="差_2008年财政收支预算草案(1.4)" xfId="312"/>
    <cellStyle name="40% - 强调文字颜色 3 3 2" xfId="313"/>
    <cellStyle name="差_2008年财政收支预算草案(1.4) 2" xfId="314"/>
    <cellStyle name="好_2010年收入预测表（20091230)）_支出汇总" xfId="315"/>
    <cellStyle name="40% - 强调文字颜色 3 4" xfId="316"/>
    <cellStyle name="40% - 强调文字颜色 3 5" xfId="317"/>
    <cellStyle name="40% - 强调文字颜色 4 2 2" xfId="318"/>
    <cellStyle name="差_2006年本机一般预算支出变动表" xfId="319"/>
    <cellStyle name="差_基金安排表" xfId="320"/>
    <cellStyle name="标题 4 4" xfId="321"/>
    <cellStyle name="40% - 强调文字颜色 4 2 3" xfId="322"/>
    <cellStyle name="标题 4 5" xfId="323"/>
    <cellStyle name="40% - 强调文字颜色 4 2 4" xfId="324"/>
    <cellStyle name="好_省级明细_社保2017年预算草案1.3" xfId="325"/>
    <cellStyle name="40% - 强调文字颜色 4 2 5" xfId="326"/>
    <cellStyle name="好_2010年收入预测表（20091218)）_基金汇总" xfId="327"/>
    <cellStyle name="40% - 强调文字颜色 4 3" xfId="328"/>
    <cellStyle name="好 2 3" xfId="329"/>
    <cellStyle name="40% - 强调文字颜色 5 2" xfId="330"/>
    <cellStyle name="好_省级明细_Book1_2017年预算草案（债务）" xfId="331"/>
    <cellStyle name="40% - 强调文字颜色 5 2 2" xfId="332"/>
    <cellStyle name="60% - 强调文字颜色 4 3" xfId="333"/>
    <cellStyle name="60% - 强调文字颜色 4 4" xfId="334"/>
    <cellStyle name="40% - 强调文字颜色 5 2 3" xfId="335"/>
    <cellStyle name="差_省级明细_2016年预算草案" xfId="336"/>
    <cellStyle name="40% - 强调文字颜色 5 2 4" xfId="337"/>
    <cellStyle name="好_省级明细_2017年财政收支预算" xfId="338"/>
    <cellStyle name="60% - 强调文字颜色 4 5" xfId="339"/>
    <cellStyle name="差_Sheet1" xfId="340"/>
    <cellStyle name="数字" xfId="341"/>
    <cellStyle name="差_省级明细_代编全省支出预算修改 2" xfId="342"/>
    <cellStyle name="40% - 强调文字颜色 5 2 5" xfId="343"/>
    <cellStyle name="差_Xl0000068_收入汇总" xfId="344"/>
    <cellStyle name="好 2 4" xfId="345"/>
    <cellStyle name="40% - 强调文字颜色 5 3" xfId="346"/>
    <cellStyle name="40% - 强调文字颜色 5 3 2" xfId="347"/>
    <cellStyle name="60% - 强调文字颜色 5 3" xfId="348"/>
    <cellStyle name="好_省属监狱人员级别表(驻外)_基金汇总" xfId="349"/>
    <cellStyle name="好 3 3" xfId="350"/>
    <cellStyle name="40% - 强调文字颜色 6 2" xfId="351"/>
    <cellStyle name="好_省电力2008年 工作表_2017年预算草案（债务）" xfId="352"/>
    <cellStyle name="40% - 强调文字颜色 6 2 2" xfId="353"/>
    <cellStyle name="货币 2" xfId="354"/>
    <cellStyle name="40% - 强调文字颜色 6 2 3" xfId="355"/>
    <cellStyle name="Date" xfId="356"/>
    <cellStyle name="常规_2002年县区结算单" xfId="357"/>
    <cellStyle name="40% - 强调文字颜色 6 2 4" xfId="358"/>
    <cellStyle name="好_省电力2008年 工作表_收入汇总" xfId="359"/>
    <cellStyle name="40% - 强调文字颜色 6 2 5" xfId="360"/>
    <cellStyle name="40% - 强调文字颜色 6 3" xfId="361"/>
    <cellStyle name="差_2011年预算大表11-26_支出汇总" xfId="362"/>
    <cellStyle name="40% - 强调文字颜色 6 3 2" xfId="363"/>
    <cellStyle name="40% - 强调文字颜色 6 4" xfId="364"/>
    <cellStyle name="60% - 强调文字颜色 4 2 2" xfId="365"/>
    <cellStyle name="强调文字颜色 3 2 3" xfId="366"/>
    <cellStyle name="适中 2 4" xfId="367"/>
    <cellStyle name="差_Book1" xfId="368"/>
    <cellStyle name="40% - 着色 1" xfId="369"/>
    <cellStyle name="40% - 着色 6" xfId="370"/>
    <cellStyle name="60% - 强调文字颜色 1 2 2" xfId="371"/>
    <cellStyle name="60% - 强调文字颜色 1 2 3" xfId="372"/>
    <cellStyle name="60% - 强调文字颜色 1 2 4" xfId="373"/>
    <cellStyle name="60% - 强调文字颜色 1 3 2" xfId="374"/>
    <cellStyle name="差_2010年收入预测表（20091218)）_基金汇总" xfId="375"/>
    <cellStyle name="好_省级明细 2" xfId="376"/>
    <cellStyle name="60% - 强调文字颜色 1 4" xfId="377"/>
    <cellStyle name="60% - 强调文字颜色 1 5" xfId="378"/>
    <cellStyle name="警告文本 2 2" xfId="379"/>
    <cellStyle name="差_2011年预算表格2010.12.9" xfId="380"/>
    <cellStyle name="差_商品交易所2006--2008年税收" xfId="381"/>
    <cellStyle name="强调文字颜色 1 2 4" xfId="382"/>
    <cellStyle name="Accent6 - 60%" xfId="383"/>
    <cellStyle name="好_20111127汇报附表（8张）_基金汇总" xfId="384"/>
    <cellStyle name="常规 5 3" xfId="385"/>
    <cellStyle name="差_省级明细_Xl0000068_支出汇总" xfId="386"/>
    <cellStyle name="60% - 强调文字颜色 2 2 3" xfId="387"/>
    <cellStyle name="好_河南省----2009-05-21（补充数据）" xfId="388"/>
    <cellStyle name="60% - 强调文字颜色 2 2 4" xfId="389"/>
    <cellStyle name="常规 5 4" xfId="390"/>
    <cellStyle name="好_2010省级行政性收费专项收入批复_收入汇总" xfId="391"/>
    <cellStyle name="差_2010年收入预测表（20091230)）_基金汇总" xfId="392"/>
    <cellStyle name="常规 6 2" xfId="393"/>
    <cellStyle name="60% - 强调文字颜色 2 3 2" xfId="394"/>
    <cellStyle name="注释 2" xfId="395"/>
    <cellStyle name="好_2007结算与财力(6.2)_支出汇总" xfId="396"/>
    <cellStyle name="常规 7" xfId="397"/>
    <cellStyle name="60% - 强调文字颜色 2 4" xfId="398"/>
    <cellStyle name="60% - 强调文字颜色 3 2 2" xfId="399"/>
    <cellStyle name="60% - 强调文字颜色 3 2 3" xfId="400"/>
    <cellStyle name="60% - 强调文字颜色 3 2 4" xfId="401"/>
    <cellStyle name="60% - 强调文字颜色 3 3" xfId="402"/>
    <cellStyle name="差_2009年财力测算情况11.19" xfId="403"/>
    <cellStyle name="差_Book1_支出汇总" xfId="404"/>
    <cellStyle name="差_国有资本经营预算（2011年报省人大）_2017年预算草案（债务）" xfId="405"/>
    <cellStyle name="HEADING1" xfId="406"/>
    <cellStyle name="60% - 强调文字颜色 3 3 2" xfId="407"/>
    <cellStyle name="差_2010年收入预测表（20091218)）_支出汇总" xfId="408"/>
    <cellStyle name="差_省级明细_表六七" xfId="409"/>
    <cellStyle name="60% - 强调文字颜色 3 4" xfId="410"/>
    <cellStyle name="常规_附件：2012年出口退税基数及超基数上解情况表" xfId="411"/>
    <cellStyle name="60% - 强调文字颜色 3 5" xfId="412"/>
    <cellStyle name="差_2009年结算（最终）_收入汇总" xfId="413"/>
    <cellStyle name="好_国有资本经营预算（2011年报省人大） 2" xfId="414"/>
    <cellStyle name="60% - 强调文字颜色 4 2 4" xfId="415"/>
    <cellStyle name="差_2010年收入预测表（20091230)）_支出汇总" xfId="416"/>
    <cellStyle name="注释 3 2" xfId="417"/>
    <cellStyle name="常规 15" xfId="418"/>
    <cellStyle name="60% - 强调文字颜色 4 3 2" xfId="419"/>
    <cellStyle name="60% - 强调文字颜色 5 2" xfId="420"/>
    <cellStyle name="差_收入汇总" xfId="421"/>
    <cellStyle name="60% - 强调文字颜色 5 2 2" xfId="422"/>
    <cellStyle name="60% - 强调文字颜色 5 2 3" xfId="423"/>
    <cellStyle name="千位分隔 2" xfId="424"/>
    <cellStyle name="60% - 强调文字颜色 5 2 4" xfId="425"/>
    <cellStyle name="60% - 强调文字颜色 5 3 2" xfId="426"/>
    <cellStyle name="好_2008年财政收支预算草案(1.4)_支出汇总" xfId="427"/>
    <cellStyle name="60% - 强调文字颜色 5 4" xfId="428"/>
    <cellStyle name="60% - 强调文字颜色 6 2" xfId="429"/>
    <cellStyle name="差_任村" xfId="430"/>
    <cellStyle name="差_省级明细_2017年预算草案1.4" xfId="431"/>
    <cellStyle name="60% - 强调文字颜色 6 2 2" xfId="432"/>
    <cellStyle name="Header2" xfId="433"/>
    <cellStyle name="强调文字颜色 5 2 3" xfId="434"/>
    <cellStyle name="60% - 强调文字颜色 6 2 3" xfId="435"/>
    <cellStyle name="60% - 强调文字颜色 6 3" xfId="436"/>
    <cellStyle name="差_省级明细_Book3" xfId="437"/>
    <cellStyle name="好_省级明细_基金最新_2017年预算草案（债务）" xfId="438"/>
    <cellStyle name="60% - 强调文字颜色 6 4" xfId="439"/>
    <cellStyle name="60% - 强调文字颜色 6 5" xfId="440"/>
    <cellStyle name="常规 2 2 3" xfId="441"/>
    <cellStyle name="60% - 着色 1" xfId="442"/>
    <cellStyle name="60% - 着色 3" xfId="443"/>
    <cellStyle name="60% - 着色 4" xfId="444"/>
    <cellStyle name="标题 1 2" xfId="445"/>
    <cellStyle name="好_财政厅编制用表（2011年报省人大）_2017年预算草案（债务）" xfId="446"/>
    <cellStyle name="60% - 着色 5" xfId="447"/>
    <cellStyle name="标题 1 3" xfId="448"/>
    <cellStyle name="差_20160105省级2016年预算情况表（最新）_收入汇总" xfId="449"/>
    <cellStyle name="60% - 着色 6" xfId="450"/>
    <cellStyle name="标题 1 4" xfId="451"/>
    <cellStyle name="强调文字颜色 2 2 2" xfId="452"/>
    <cellStyle name="Accent1 - 20%" xfId="453"/>
    <cellStyle name="好_2007年中央财政与河南省财政年终决算结算单_2017年预算草案（债务）" xfId="454"/>
    <cellStyle name="Accent1 - 40%" xfId="455"/>
    <cellStyle name="好_省级明细_Xl0000071_收入汇总" xfId="456"/>
    <cellStyle name="Accent1 - 60%" xfId="457"/>
    <cellStyle name="Accent3 - 20%" xfId="458"/>
    <cellStyle name="Accent3 - 40%" xfId="459"/>
    <cellStyle name="好_省级明细_Book1 2" xfId="460"/>
    <cellStyle name="Accent3 - 60%" xfId="461"/>
    <cellStyle name="差_Xl0000071" xfId="462"/>
    <cellStyle name="好_8月进度" xfId="463"/>
    <cellStyle name="Accent3_基金汇总" xfId="464"/>
    <cellStyle name="差_2011年全省及省级预计2011-12-12_收入汇总" xfId="465"/>
    <cellStyle name="Accent4" xfId="466"/>
    <cellStyle name="Accent4 - 20%" xfId="467"/>
    <cellStyle name="Accent4 - 40%" xfId="468"/>
    <cellStyle name="输入 4" xfId="469"/>
    <cellStyle name="Accent4 - 60%" xfId="470"/>
    <cellStyle name="汇总 2 2" xfId="471"/>
    <cellStyle name="好_2009年财政部门预计收入情况表" xfId="472"/>
    <cellStyle name="Accent4_基金汇总" xfId="473"/>
    <cellStyle name="好_省级明细_全省收入代编最新_支出汇总" xfId="474"/>
    <cellStyle name="标题 4 3" xfId="475"/>
    <cellStyle name="Accent5" xfId="476"/>
    <cellStyle name="千分位[0]_ 白土" xfId="477"/>
    <cellStyle name="Accent5 - 40%" xfId="478"/>
    <cellStyle name="好 2 2" xfId="479"/>
    <cellStyle name="常规 12" xfId="480"/>
    <cellStyle name="Accent5 - 60%" xfId="481"/>
    <cellStyle name="Accent5_基金汇总" xfId="482"/>
    <cellStyle name="Accent6" xfId="483"/>
    <cellStyle name="好_2009年财力测算情况11.19_支出汇总" xfId="484"/>
    <cellStyle name="Accent6 - 20%" xfId="485"/>
    <cellStyle name="差_国有资本经营预算（2011年报省人大） 2" xfId="486"/>
    <cellStyle name="Accent6_基金汇总" xfId="487"/>
    <cellStyle name="输出 3_1.3日 2017年预算草案 - 副本" xfId="488"/>
    <cellStyle name="标题 4 2 3" xfId="489"/>
    <cellStyle name="Calc Currency (0)" xfId="490"/>
    <cellStyle name="差_财政厅编制用表（2011年报省人大）_基金汇总" xfId="491"/>
    <cellStyle name="好_省级国有资本经营预算表" xfId="492"/>
    <cellStyle name="差_省级明细_全省预算代编_收入汇总" xfId="493"/>
    <cellStyle name="Comma [0]" xfId="494"/>
    <cellStyle name="差_津补贴保障测算(5.21)_收入汇总" xfId="495"/>
    <cellStyle name="强调文字颜色 5 3" xfId="496"/>
    <cellStyle name="差_省级明细_2016年预算草案1.13_2017年预算草案（债务）" xfId="497"/>
    <cellStyle name="통화_BOILER-CO1" xfId="498"/>
    <cellStyle name="comma zerodec" xfId="499"/>
    <cellStyle name="常规 2 2" xfId="500"/>
    <cellStyle name="Comma_1995" xfId="501"/>
    <cellStyle name="Currency_1995" xfId="502"/>
    <cellStyle name="Currency1" xfId="503"/>
    <cellStyle name="Dollar (zero dec)" xfId="504"/>
    <cellStyle name="Fixed" xfId="505"/>
    <cellStyle name="好_2010省级行政性收费专项收入批复_支出汇总" xfId="506"/>
    <cellStyle name="Grey" xfId="507"/>
    <cellStyle name="标题 2 2" xfId="508"/>
    <cellStyle name="差_2009年结算（最终）_基金汇总" xfId="509"/>
    <cellStyle name="Header1" xfId="510"/>
    <cellStyle name="强调文字颜色 5 2 2" xfId="511"/>
    <cellStyle name="HEADING2" xfId="512"/>
    <cellStyle name="Input [yellow]" xfId="513"/>
    <cellStyle name="no dec" xfId="514"/>
    <cellStyle name="Norma,_laroux_4_营业在建 (2)_E21" xfId="515"/>
    <cellStyle name="好_省级明细_基金汇总" xfId="516"/>
    <cellStyle name="Normal - Style1" xfId="517"/>
    <cellStyle name="Normal_#10-Headcount" xfId="518"/>
    <cellStyle name="Total" xfId="519"/>
    <cellStyle name="常规_2003年" xfId="520"/>
    <cellStyle name="差_省级明细_Book1_收入汇总" xfId="521"/>
    <cellStyle name="差_省级明细_政府性基金人大会表格1稿_支出汇总" xfId="522"/>
    <cellStyle name="差 4" xfId="523"/>
    <cellStyle name="百分比 2" xfId="524"/>
    <cellStyle name="差_2007结算与财力(6.2)_基金汇总" xfId="525"/>
    <cellStyle name="百分比 2 2" xfId="526"/>
    <cellStyle name="标题 1 2 2" xfId="527"/>
    <cellStyle name="标题 1 2 3" xfId="528"/>
    <cellStyle name="好_省级明细_Book3" xfId="529"/>
    <cellStyle name="差_2007年结算已定项目对账单 2" xfId="530"/>
    <cellStyle name="好_河南省----2009-05-21（补充数据）_基金汇总" xfId="531"/>
    <cellStyle name="好_省级明细_副本1.2 2" xfId="532"/>
    <cellStyle name="标题 1 3 2" xfId="533"/>
    <cellStyle name="汇总 3" xfId="534"/>
    <cellStyle name="标题 1 3_1.3日 2017年预算草案 - 副本" xfId="535"/>
    <cellStyle name="差_省级明细_副本最新" xfId="536"/>
    <cellStyle name="差_省级明细_基金最新_收入汇总" xfId="537"/>
    <cellStyle name="好_省级明细_Xl0000071_基金汇总" xfId="538"/>
    <cellStyle name="标题 1 5" xfId="539"/>
    <cellStyle name="常规_全省社会保险基金" xfId="540"/>
    <cellStyle name="钎霖_4岿角利" xfId="541"/>
    <cellStyle name="标题 2 2 2" xfId="542"/>
    <cellStyle name="差_省级明细_Xl0000068_收入汇总" xfId="543"/>
    <cellStyle name="标题 2 2 3" xfId="544"/>
    <cellStyle name="好 3 2" xfId="545"/>
    <cellStyle name="差_省级明细_23_2017年预算草案（债务）" xfId="546"/>
    <cellStyle name="好_2009年结算（最终）" xfId="547"/>
    <cellStyle name="标题 2 2_1.3日 2017年预算草案 - 副本" xfId="548"/>
    <cellStyle name="标题 2 3" xfId="549"/>
    <cellStyle name="好_省级明细_冬梅3_2017年预算草案（债务）" xfId="550"/>
    <cellStyle name="标题 2 3 2" xfId="551"/>
    <cellStyle name="常规 11" xfId="552"/>
    <cellStyle name="标题 2 4" xfId="553"/>
    <cellStyle name="好_国有资本经营预算（2011年报省人大）_收入汇总" xfId="554"/>
    <cellStyle name="标题 2 5" xfId="555"/>
    <cellStyle name="好_国有资本经营预算（2011年报省人大）_2017年预算草案（债务）" xfId="556"/>
    <cellStyle name="标题 3 2" xfId="557"/>
    <cellStyle name="标题 3 2 2" xfId="558"/>
    <cellStyle name="标题 3 2 3" xfId="559"/>
    <cellStyle name="差_省级明细_Xl0000071_收入汇总" xfId="560"/>
    <cellStyle name="标题 3 2_1.3日 2017年预算草案 - 副本" xfId="561"/>
    <cellStyle name="好_省级明细_全省收入代编最新_基金汇总" xfId="562"/>
    <cellStyle name="解释性文本 3 2" xfId="563"/>
    <cellStyle name="差_20 2007年河南结算单" xfId="564"/>
    <cellStyle name="标题 3 3" xfId="565"/>
    <cellStyle name="差_2010年收入预测表（20091218)）_收入汇总" xfId="566"/>
    <cellStyle name="差_20 2007年河南结算单 2" xfId="567"/>
    <cellStyle name="标题 3 3 2" xfId="568"/>
    <cellStyle name="好_省级明细_冬梅3" xfId="569"/>
    <cellStyle name="标题 3 3_1.3日 2017年预算草案 - 副本" xfId="570"/>
    <cellStyle name="标题 3 4" xfId="571"/>
    <cellStyle name="标题 3 5" xfId="572"/>
    <cellStyle name="标题 4 2" xfId="573"/>
    <cellStyle name="千位分隔 3" xfId="574"/>
    <cellStyle name="标题 4 2 2" xfId="575"/>
    <cellStyle name="标题 4 3 2" xfId="576"/>
    <cellStyle name="标题 5" xfId="577"/>
    <cellStyle name="解释性文本 2 3" xfId="578"/>
    <cellStyle name="差_2011年预算大表11-26" xfId="579"/>
    <cellStyle name="强调文字颜色 1 4" xfId="580"/>
    <cellStyle name="标题 5 2" xfId="581"/>
    <cellStyle name="标题 5 3" xfId="582"/>
    <cellStyle name="差_财政厅编制用表（2011年报省人大） 2" xfId="583"/>
    <cellStyle name="好_2011年预算大表11-26_基金汇总" xfId="584"/>
    <cellStyle name="标题 6" xfId="585"/>
    <cellStyle name="好_12月份乡镇收入" xfId="586"/>
    <cellStyle name="差_3.一般公共预算支出明细表" xfId="587"/>
    <cellStyle name="强调文字颜色 2 4" xfId="588"/>
    <cellStyle name="标题 6 2" xfId="589"/>
    <cellStyle name="差_2007年结算已定项目对账单_收入汇总" xfId="590"/>
    <cellStyle name="好_省级明细_副本1.2_收入汇总" xfId="591"/>
    <cellStyle name="标题 7" xfId="592"/>
    <cellStyle name="标题 8" xfId="593"/>
    <cellStyle name="好_省级明细_Xl0000068_支出汇总" xfId="594"/>
    <cellStyle name="差_省电力2008年 工作表_支出汇总" xfId="595"/>
    <cellStyle name="表标题" xfId="596"/>
    <cellStyle name="好_6月进度" xfId="597"/>
    <cellStyle name="差 2" xfId="598"/>
    <cellStyle name="差 2 2" xfId="599"/>
    <cellStyle name="差 2 3" xfId="600"/>
    <cellStyle name="差 2 4" xfId="601"/>
    <cellStyle name="好_2008年财政收支预算草案(1.4)" xfId="602"/>
    <cellStyle name="差_2009年财力测算情况11.19_支出汇总" xfId="603"/>
    <cellStyle name="差 3" xfId="604"/>
    <cellStyle name="差_省级明细_2017年财政收支预算" xfId="605"/>
    <cellStyle name="差 3 2" xfId="606"/>
    <cellStyle name="差_财政厅编制用表（2011年报省人大）_2017年预算草案（债务）" xfId="607"/>
    <cellStyle name="差_2010省级行政性收费专项收入批复_支出汇总" xfId="608"/>
    <cellStyle name="差_省级明细_副本1.2" xfId="609"/>
    <cellStyle name="好_省级明细_23" xfId="610"/>
    <cellStyle name="差 3 3" xfId="611"/>
    <cellStyle name="好_2008年财政收支预算草案(1.4)_收入汇总" xfId="612"/>
    <cellStyle name="差_12月份乡镇收入" xfId="613"/>
    <cellStyle name="好_省级明细_全省预算代编_基金汇总" xfId="614"/>
    <cellStyle name="差_20 2007年河南结算单_2017年预算草案（债务）" xfId="615"/>
    <cellStyle name="常规_7月任务" xfId="616"/>
    <cellStyle name="差_商品交易所2006--2008年税收 2" xfId="617"/>
    <cellStyle name="差_2011年预算表格2010.12.9 2" xfId="618"/>
    <cellStyle name="差_20 2007年河南结算单_基金汇总" xfId="619"/>
    <cellStyle name="差_20 2007年河南结算单_收入汇总" xfId="620"/>
    <cellStyle name="差_20 2007年河南结算单_支出汇总" xfId="621"/>
    <cellStyle name="差_2007结算与财力(6.2)" xfId="622"/>
    <cellStyle name="差_2007结算与财力(6.2)_收入汇总" xfId="623"/>
    <cellStyle name="差_2007结算与财力(6.2)_支出汇总" xfId="624"/>
    <cellStyle name="差_2009年财力测算情况11.19_收入汇总" xfId="625"/>
    <cellStyle name="差_2007年结算已定项目对账单" xfId="626"/>
    <cellStyle name="好_省级明细_副本1.2" xfId="627"/>
    <cellStyle name="差_2007年结算已定项目对账单_支出汇总" xfId="628"/>
    <cellStyle name="好_省级明细_副本1.2_支出汇总" xfId="629"/>
    <cellStyle name="好_省级明细_Xl0000071 2" xfId="630"/>
    <cellStyle name="통화 [0]_BOILER-CO1" xfId="631"/>
    <cellStyle name="着色 3" xfId="632"/>
    <cellStyle name="差_省级明细_1.3日 2017年预算草案 - 副本" xfId="633"/>
    <cellStyle name="差_2007年中央财政与河南省财政年终决算结算单" xfId="634"/>
    <cellStyle name="差_商品交易所2006--2008年税收_收入汇总" xfId="635"/>
    <cellStyle name="差_2011年预算表格2010.12.9_收入汇总" xfId="636"/>
    <cellStyle name="差_2007年中央财政与河南省财政年终决算结算单 2" xfId="637"/>
    <cellStyle name="差_2007年中央财政与河南省财政年终决算结算单_2017年预算草案（债务）" xfId="638"/>
    <cellStyle name="强调文字颜色 2 3" xfId="639"/>
    <cellStyle name="差_2007年中央财政与河南省财政年终决算结算单_基金汇总" xfId="640"/>
    <cellStyle name="差_20160105省级2016年预算情况表（最新）" xfId="641"/>
    <cellStyle name="差_2007年中央财政与河南省财政年终决算结算单_支出汇总" xfId="642"/>
    <cellStyle name="差_2008年财政收支预算草案(1.4)_2017年预算草案（债务）" xfId="643"/>
    <cellStyle name="差_省级明细_23" xfId="644"/>
    <cellStyle name="差_2008年财政收支预算草案(1.4)_基金汇总" xfId="645"/>
    <cellStyle name="好_省级明细_全省收入代编最新_2017年预算草案（债务）" xfId="646"/>
    <cellStyle name="差_2008年财政收支预算草案(1.4)_收入汇总" xfId="647"/>
    <cellStyle name="好_省级明细_Xl0000068" xfId="648"/>
    <cellStyle name="差_4.2018年基本支出经济分类" xfId="649"/>
    <cellStyle name="差_2008年财政收支预算草案(1.4)_支出汇总" xfId="650"/>
    <cellStyle name="检查单元格 2 4" xfId="651"/>
    <cellStyle name="差_2010年收入预测表（20091219)）_基金汇总" xfId="652"/>
    <cellStyle name="差_河南省----2009-05-21（补充数据）_支出汇总" xfId="653"/>
    <cellStyle name="好_省级明细_收入汇总" xfId="654"/>
    <cellStyle name="差_2010年收入预测表（20091219)）_支出汇总" xfId="655"/>
    <cellStyle name="常规 2 4" xfId="656"/>
    <cellStyle name="好_省级明细_基金表" xfId="657"/>
    <cellStyle name="差_2010年收入预测表（20091230)）_收入汇总" xfId="658"/>
    <cellStyle name="差_2010省级行政性收费专项收入批复_基金汇总" xfId="659"/>
    <cellStyle name="输入 2 4" xfId="660"/>
    <cellStyle name="差_省级明细_Xl0000071 2" xfId="661"/>
    <cellStyle name="差_2010省级行政性收费专项收入批复_收入汇总" xfId="662"/>
    <cellStyle name="差_20111127汇报附表（8张）_基金汇总" xfId="663"/>
    <cellStyle name="差_省电力2008年 工作表" xfId="664"/>
    <cellStyle name="差_20111127汇报附表（8张）_收入汇总" xfId="665"/>
    <cellStyle name="差_20111127汇报附表（8张）_支出汇总" xfId="666"/>
    <cellStyle name="差_2011年全省及省级预计2011-12-12" xfId="667"/>
    <cellStyle name="差_省电力2008年 工作表 2" xfId="668"/>
    <cellStyle name="差_2011年全省及省级预计2011-12-12_支出汇总" xfId="669"/>
    <cellStyle name="差_商品交易所2006--2008年税收_2017年预算草案（债务）" xfId="670"/>
    <cellStyle name="差_2011年预算表格2010.12.9_2017年预算草案（债务）" xfId="671"/>
    <cellStyle name="后继超级链接" xfId="672"/>
    <cellStyle name="差_商品交易所2006--2008年税收_基金汇总" xfId="673"/>
    <cellStyle name="差_2011年预算表格2010.12.9_基金汇总" xfId="674"/>
    <cellStyle name="差_2011年预算大表11-26 2" xfId="675"/>
    <cellStyle name="差_Xl0000071_支出汇总" xfId="676"/>
    <cellStyle name="差_2011年预算大表11-26_2017年预算草案（债务）" xfId="677"/>
    <cellStyle name="差_2011年预算大表11-26_基金汇总" xfId="678"/>
    <cellStyle name="好_省级明细_全省预算代编_支出汇总" xfId="679"/>
    <cellStyle name="强调文字颜色 1 2 2" xfId="680"/>
    <cellStyle name="差_2011年预算大表11-26_收入汇总" xfId="681"/>
    <cellStyle name="差_省级明细_23 2" xfId="682"/>
    <cellStyle name="差_2012年省级一般预算收入计划" xfId="683"/>
    <cellStyle name="差_20160105省级2016年预算情况表（最新） 2" xfId="684"/>
    <cellStyle name="差_20160105省级2016年预算情况表（最新）_2017年预算草案（债务）" xfId="685"/>
    <cellStyle name="差_20160105省级2016年预算情况表（最新）_支出汇总" xfId="686"/>
    <cellStyle name="好_河南省----2009-05-21（补充数据）_收入汇总" xfId="687"/>
    <cellStyle name="差_2016-2017全省国资预算" xfId="688"/>
    <cellStyle name="好_Book1_支出汇总" xfId="689"/>
    <cellStyle name="差_2016年财政专项清理表" xfId="690"/>
    <cellStyle name="差_20170103省级2017年预算情况表" xfId="691"/>
    <cellStyle name="差_2017年预算草案（债务）" xfId="692"/>
    <cellStyle name="差_2017人大预算草案" xfId="693"/>
    <cellStyle name="好_财政厅编制用表（2011年报省人大） 2" xfId="694"/>
    <cellStyle name="差_3月进度" xfId="695"/>
    <cellStyle name="差_省级明细_2016年预算草案1.13" xfId="696"/>
    <cellStyle name="差_6月进度" xfId="697"/>
    <cellStyle name="好_省级明细_副本最新 2" xfId="698"/>
    <cellStyle name="差_7月进度" xfId="699"/>
    <cellStyle name="差_省电力2008年 工作表_2017年预算草案（债务）" xfId="700"/>
    <cellStyle name="差_8月进度" xfId="701"/>
    <cellStyle name="差_9月进度" xfId="702"/>
    <cellStyle name="常规 29" xfId="703"/>
    <cellStyle name="差_Book1_基金汇总" xfId="704"/>
    <cellStyle name="差_Book1_收入汇总" xfId="705"/>
    <cellStyle name="差_Xl0000068 2" xfId="706"/>
    <cellStyle name="差_Xl0000068_2017年预算草案（债务）" xfId="707"/>
    <cellStyle name="好_7月进度" xfId="708"/>
    <cellStyle name="差_Xl0000071 2" xfId="709"/>
    <cellStyle name="好_省级明细_Xl0000071" xfId="710"/>
    <cellStyle name="差_Xl0000071_2017年预算草案（债务）" xfId="711"/>
    <cellStyle name="好_20160105省级2016年预算情况表（最新）" xfId="712"/>
    <cellStyle name="差_Xl0000071_基金汇总" xfId="713"/>
    <cellStyle name="常规_Sheet1" xfId="714"/>
    <cellStyle name="差_财政厅编制用表（2011年报省人大）" xfId="715"/>
    <cellStyle name="烹拳 [0]_ +Foil &amp; -FOIL &amp; PAPER" xfId="716"/>
    <cellStyle name="差_财政厅编制用表（2011年报省人大）_收入汇总" xfId="717"/>
    <cellStyle name="常规 2 5" xfId="718"/>
    <cellStyle name="差_财政厅编制用表（2011年报省人大）_支出汇总" xfId="719"/>
    <cellStyle name="差_国有资本经营预算（2011年报省人大）_基金汇总" xfId="720"/>
    <cellStyle name="差_国有资本经营预算（2011年报省人大）" xfId="721"/>
    <cellStyle name="输入 2" xfId="722"/>
    <cellStyle name="常规 2 8" xfId="723"/>
    <cellStyle name="差_河南省----2009-05-21（补充数据）" xfId="724"/>
    <cellStyle name="差_省级明细_2016年预算草案1.13_基金汇总" xfId="725"/>
    <cellStyle name="差_河南省----2009-05-21（补充数据） 2" xfId="726"/>
    <cellStyle name="好_省级明细_全省收入代编最新_收入汇总" xfId="727"/>
    <cellStyle name="差_河南省----2009-05-21（补充数据）_基金汇总" xfId="728"/>
    <cellStyle name="差_河南省----2009-05-21（补充数据）_收入汇总" xfId="729"/>
    <cellStyle name="好_20160105省级2016年预算情况表（最新）_基金汇总" xfId="730"/>
    <cellStyle name="强调 1" xfId="731"/>
    <cellStyle name="差_省级国有资本经营预算表" xfId="732"/>
    <cellStyle name="好_2011年预算表格2010.12.9" xfId="733"/>
    <cellStyle name="好_商品交易所2006--2008年税收" xfId="734"/>
    <cellStyle name="差_基金汇总" xfId="735"/>
    <cellStyle name="常规 2" xfId="736"/>
    <cellStyle name="差_津补贴保障测算(5.21)_基金汇总" xfId="737"/>
    <cellStyle name="差_津补贴保障测算(5.21)_支出汇总" xfId="738"/>
    <cellStyle name="好_2010年收入预测表（20091219)）" xfId="739"/>
    <cellStyle name="差_省电力2008年 工作表_基金汇总" xfId="740"/>
    <cellStyle name="差_省电力2008年 工作表_收入汇总" xfId="741"/>
    <cellStyle name="好_省级明细_2016年预算草案1.13_支出汇总" xfId="742"/>
    <cellStyle name="差_省级明细_Xl0000071_2017年预算草案（债务）" xfId="743"/>
    <cellStyle name="差_省级明细" xfId="744"/>
    <cellStyle name="解释性文本 2" xfId="745"/>
    <cellStyle name="差_省级明细_2016-2017全省国资预算" xfId="746"/>
    <cellStyle name="样式 1 2" xfId="747"/>
    <cellStyle name="警告文本 2 4" xfId="748"/>
    <cellStyle name="差_省级明细_Xl0000068_基金汇总" xfId="749"/>
    <cellStyle name="差_省级明细_2016年预算草案1.13 2" xfId="750"/>
    <cellStyle name="差_省级明细_2016年预算草案1.13_收入汇总" xfId="751"/>
    <cellStyle name="差_省级明细_2016年预算草案1.13_支出汇总" xfId="752"/>
    <cellStyle name="警告文本 3" xfId="753"/>
    <cellStyle name="差_省级明细_2017年预算草案（债务）" xfId="754"/>
    <cellStyle name="差_省级明细_23_基金汇总" xfId="755"/>
    <cellStyle name="差_省级明细_收入汇总" xfId="756"/>
    <cellStyle name="差_省级明细_23_支出汇总" xfId="757"/>
    <cellStyle name="好_省级明细_2016年预算草案1.13" xfId="758"/>
    <cellStyle name="差_省级明细_Book1" xfId="759"/>
    <cellStyle name="注释 2_1.3日 2017年预算草案 - 副本" xfId="760"/>
    <cellStyle name="差_省级明细_Book1_基金汇总" xfId="761"/>
    <cellStyle name="差_省级明细_Xl0000068_2017年预算草案（债务）" xfId="762"/>
    <cellStyle name="好_省级明细_2016年预算草案1.13_基金汇总" xfId="763"/>
    <cellStyle name="差_省级明细_Xl0000071_基金汇总" xfId="764"/>
    <cellStyle name="差_省级明细_代编全省支出预算修改" xfId="765"/>
    <cellStyle name="好_省级明细_Book1_支出汇总" xfId="766"/>
    <cellStyle name="差_省级明细_代编全省支出预算修改_2017年预算草案（债务）" xfId="767"/>
    <cellStyle name="好_省级明细_梁蕊要预算局报人大2017年预算草案" xfId="768"/>
    <cellStyle name="差_省级明细_代编全省支出预算修改_收入汇总" xfId="769"/>
    <cellStyle name="输出 2_1.3日 2017年预算草案 - 副本" xfId="770"/>
    <cellStyle name="差_省级明细_代编全省支出预算修改_支出汇总" xfId="771"/>
    <cellStyle name="差_省级明细_冬梅3" xfId="772"/>
    <cellStyle name="好_Xl0000071" xfId="773"/>
    <cellStyle name="差_省级明细_冬梅3 2" xfId="774"/>
    <cellStyle name="好_Xl0000071 2" xfId="775"/>
    <cellStyle name="注释 3_1.3日 2017年预算草案 - 副本" xfId="776"/>
    <cellStyle name="差_省级明细_冬梅3_2017年预算草案（债务）" xfId="777"/>
    <cellStyle name="好_Xl0000071_2017年预算草案（债务）" xfId="778"/>
    <cellStyle name="差_省级明细_冬梅3_收入汇总" xfId="779"/>
    <cellStyle name="好_Xl0000071_收入汇总" xfId="780"/>
    <cellStyle name="常规_2011转移支付预计表（定稿）" xfId="781"/>
    <cellStyle name="好_津补贴保障测算(5.21)_基金汇总" xfId="782"/>
    <cellStyle name="差_省级明细_冬梅3_支出汇总" xfId="783"/>
    <cellStyle name="好_Xl0000071_支出汇总" xfId="784"/>
    <cellStyle name="差_省级明细_复件 表19（梁蕊发）" xfId="785"/>
    <cellStyle name="差_省级明细_副本1.2_2017年预算草案（债务）" xfId="786"/>
    <cellStyle name="好_省级明细_23_2017年预算草案（债务）" xfId="787"/>
    <cellStyle name="差_省级明细_副本1.2_基金汇总" xfId="788"/>
    <cellStyle name="好_省级明细_23_基金汇总" xfId="789"/>
    <cellStyle name="常规 2 6" xfId="790"/>
    <cellStyle name="差_省级明细_副本1.2_收入汇总" xfId="791"/>
    <cellStyle name="好_省级明细_23_收入汇总" xfId="792"/>
    <cellStyle name="差_省级明细_副本1.2_支出汇总" xfId="793"/>
    <cellStyle name="好_2008年财政收支预算草案(1.4) 2" xfId="794"/>
    <cellStyle name="好_省级明细_23_支出汇总" xfId="795"/>
    <cellStyle name="差_省级明细_副本最新 2" xfId="796"/>
    <cellStyle name="差_省级明细_副本最新_基金汇总" xfId="797"/>
    <cellStyle name="常规 23 2" xfId="798"/>
    <cellStyle name="差_省级明细_副本最新_收入汇总" xfId="799"/>
    <cellStyle name="差_省级明细_副本最新_支出汇总" xfId="800"/>
    <cellStyle name="常规 3_2009年市与各县(市、区)年终决算结算单(草案)" xfId="801"/>
    <cellStyle name="差_省级明细_基金汇总" xfId="802"/>
    <cellStyle name="差_省级明细_基金最新" xfId="803"/>
    <cellStyle name="差_省级明细_基金最新 2" xfId="804"/>
    <cellStyle name="常规 4 5" xfId="805"/>
    <cellStyle name="强调文字颜色 4 2 4" xfId="806"/>
    <cellStyle name="差_省级明细_基金最新_基金汇总" xfId="807"/>
    <cellStyle name="差_省级明细_基金最新_支出汇总" xfId="808"/>
    <cellStyle name="差_省级明细_基金最终修改支出" xfId="809"/>
    <cellStyle name="差_省级明细_全省收入代编最新" xfId="810"/>
    <cellStyle name="差_省级明细_全省收入代编最新 2" xfId="811"/>
    <cellStyle name="差_省级明细_全省收入代编最新_2017年预算草案（债务）" xfId="812"/>
    <cellStyle name="差_省级明细_全省收入代编最新_基金汇总" xfId="813"/>
    <cellStyle name="差_省级明细_省级国有资本经营预算表" xfId="814"/>
    <cellStyle name="差_省级明细_全省收入代编最新_收入汇总" xfId="815"/>
    <cellStyle name="差_省级明细_全省收入代编最新_支出汇总" xfId="816"/>
    <cellStyle name="常规_05人代会用" xfId="817"/>
    <cellStyle name="差_省级明细_全省预算代编_2017年预算草案（债务）" xfId="818"/>
    <cellStyle name="差_省级明细_全省预算代编_基金汇总" xfId="819"/>
    <cellStyle name="差_省级明细_政府性基金人大会表格1稿_2017年预算草案（债务）" xfId="820"/>
    <cellStyle name="未定义 2" xfId="821"/>
    <cellStyle name="差_省级明细_全省预算代编_支出汇总" xfId="822"/>
    <cellStyle name="差_省级明细_社保2017年预算草案1.3" xfId="823"/>
    <cellStyle name="计算 3_1.3日 2017年预算草案 - 副本" xfId="824"/>
    <cellStyle name="差_省级明细_政府性基金人大会表格1稿" xfId="825"/>
    <cellStyle name="差_省级明细_政府性基金人大会表格1稿 2" xfId="826"/>
    <cellStyle name="差_省级明细_政府性基金人大会表格1稿_收入汇总" xfId="827"/>
    <cellStyle name="差_省级明细_支出汇总" xfId="828"/>
    <cellStyle name="差_省属监狱人员级别表(驻外)" xfId="829"/>
    <cellStyle name="差_省属监狱人员级别表(驻外)_基金汇总" xfId="830"/>
    <cellStyle name="好_省级明细_全省收入代编最新" xfId="831"/>
    <cellStyle name="差_省属监狱人员级别表(驻外)_收入汇总" xfId="832"/>
    <cellStyle name="差_图表" xfId="833"/>
    <cellStyle name="常规 2 3 2" xfId="834"/>
    <cellStyle name="差_支出汇总" xfId="835"/>
    <cellStyle name="常规 10" xfId="836"/>
    <cellStyle name="常规 10 2" xfId="837"/>
    <cellStyle name="好_省级明细_Book1_基金汇总" xfId="838"/>
    <cellStyle name="常规 10_鹤壁市开发区2017年相关数据统计表报市局" xfId="839"/>
    <cellStyle name="常规 11_鹤壁市开发区2017年相关数据统计表报市局" xfId="840"/>
    <cellStyle name="好_省级明细_冬梅3_支出汇总" xfId="841"/>
    <cellStyle name="强调文字颜色 1 3" xfId="842"/>
    <cellStyle name="常规 13" xfId="843"/>
    <cellStyle name="好_省级明细_基金最新_支出汇总" xfId="844"/>
    <cellStyle name="常规 13 2" xfId="845"/>
    <cellStyle name="常规 14" xfId="846"/>
    <cellStyle name="好_省级明细_2016年预算草案1.13 2" xfId="847"/>
    <cellStyle name="常规 15_1.3日 2017年预算草案 - 副本" xfId="848"/>
    <cellStyle name="常规 16" xfId="849"/>
    <cellStyle name="常规 2 10" xfId="850"/>
    <cellStyle name="检查单元格 2_1.3日 2017年预算草案 - 副本" xfId="851"/>
    <cellStyle name="强调文字颜色 3 3" xfId="852"/>
    <cellStyle name="常规 2 2 2" xfId="853"/>
    <cellStyle name="常规 2 2_2017人大预算草案" xfId="854"/>
    <cellStyle name="常规 2 3" xfId="855"/>
    <cellStyle name="常规 2 7" xfId="856"/>
    <cellStyle name="常规 2_12月报" xfId="857"/>
    <cellStyle name="常规_正式" xfId="858"/>
    <cellStyle name="常规 3 2" xfId="859"/>
    <cellStyle name="常规 4" xfId="860"/>
    <cellStyle name="好_2007年结算已定项目对账单_收入汇总" xfId="861"/>
    <cellStyle name="常规 4 2" xfId="862"/>
    <cellStyle name="常规_2007基金预算" xfId="863"/>
    <cellStyle name="好_财政厅编制用表（2011年报省人大）_基金汇总" xfId="864"/>
    <cellStyle name="常规 4 2 2" xfId="865"/>
    <cellStyle name="常规 4 4" xfId="866"/>
    <cellStyle name="常规 4 3" xfId="867"/>
    <cellStyle name="常规 4 6" xfId="868"/>
    <cellStyle name="好_省级明细_副本最新_基金汇总" xfId="869"/>
    <cellStyle name="常规 6 3" xfId="870"/>
    <cellStyle name="注释 3" xfId="871"/>
    <cellStyle name="好_国有资本经营预算（2011年报省人大）" xfId="872"/>
    <cellStyle name="常规 6 4" xfId="873"/>
    <cellStyle name="常规 7 2" xfId="874"/>
    <cellStyle name="好_省级明细_2017年预算草案（债务）" xfId="875"/>
    <cellStyle name="常规 8" xfId="876"/>
    <cellStyle name="常规 9" xfId="877"/>
    <cellStyle name="常规_12月报" xfId="878"/>
    <cellStyle name="常规_2002年决算结算单" xfId="879"/>
    <cellStyle name="常规_2006年决算单" xfId="880"/>
    <cellStyle name="好_20 2007年河南结算单 2" xfId="881"/>
    <cellStyle name="常规_2010年收入财力预测（20101011）_全省社会保险基金" xfId="882"/>
    <cellStyle name="常规_结算会用" xfId="883"/>
    <cellStyle name="超级链接" xfId="884"/>
    <cellStyle name="好_省级明细_Book1_收入汇总" xfId="885"/>
    <cellStyle name="分级显示行_1_13区汇总" xfId="886"/>
    <cellStyle name="归盒啦_95" xfId="887"/>
    <cellStyle name="汇总 2 3" xfId="888"/>
    <cellStyle name="检查单元格 2" xfId="889"/>
    <cellStyle name="好 3" xfId="890"/>
    <cellStyle name="好 4" xfId="891"/>
    <cellStyle name="好_20 2007年河南结算单" xfId="892"/>
    <cellStyle name="好_20 2007年河南结算单_2017年预算草案（债务）" xfId="893"/>
    <cellStyle name="好_20 2007年河南结算单_基金汇总" xfId="894"/>
    <cellStyle name="好_20 2007年河南结算单_支出汇总" xfId="895"/>
    <cellStyle name="好_2006年本机一般预算支出变动表" xfId="896"/>
    <cellStyle name="好_2007结算与财力(6.2)" xfId="897"/>
    <cellStyle name="好_2007结算与财力(6.2)_基金汇总" xfId="898"/>
    <cellStyle name="好_2007结算与财力(6.2)_收入汇总" xfId="899"/>
    <cellStyle name="好_2007年结算已定项目对账单" xfId="900"/>
    <cellStyle name="好_省级明细_支出汇总" xfId="901"/>
    <cellStyle name="好_省级明细_基金最新" xfId="902"/>
    <cellStyle name="好_2007年结算已定项目对账单_基金汇总" xfId="903"/>
    <cellStyle name="好_省级明细_全省预算代编 2" xfId="904"/>
    <cellStyle name="好_2007年中央财政与河南省财政年终决算结算单_基金汇总" xfId="905"/>
    <cellStyle name="好_2007年中央财政与河南省财政年终决算结算单_收入汇总" xfId="906"/>
    <cellStyle name="好_2007年中央财政与河南省财政年终决算结算单_支出汇总" xfId="907"/>
    <cellStyle name="好_财政厅编制用表（2011年报省人大）_收入汇总" xfId="908"/>
    <cellStyle name="好_2008年财政收支预算草案(1.4)_2017年预算草案（债务）" xfId="909"/>
    <cellStyle name="好_2008年财政收支预算草案(1.4)_基金汇总" xfId="910"/>
    <cellStyle name="好_2009年财力测算情况11.19" xfId="911"/>
    <cellStyle name="好_2009年财力测算情况11.19_基金汇总" xfId="912"/>
    <cellStyle name="好_2009年结算（最终）_基金汇总" xfId="913"/>
    <cellStyle name="好_2009年结算（最终）_收入汇总" xfId="914"/>
    <cellStyle name="好_2009年结算（最终）_支出汇总" xfId="915"/>
    <cellStyle name="好_省级明细_代编全省支出预算修改" xfId="916"/>
    <cellStyle name="好_2010年收入预测表（20091218)）" xfId="917"/>
    <cellStyle name="好_2010年收入预测表（20091218)）_收入汇总" xfId="918"/>
    <cellStyle name="好_2010年收入预测表（20091218)）_支出汇总" xfId="919"/>
    <cellStyle name="好_2010年收入预测表（20091219)）_基金汇总" xfId="920"/>
    <cellStyle name="好_20160105省级2016年预算情况表（最新）_2017年预算草案（债务）" xfId="921"/>
    <cellStyle name="好_2010年收入预测表（20091219)）_支出汇总" xfId="922"/>
    <cellStyle name="好_2010年收入预测表（20091230)）" xfId="923"/>
    <cellStyle name="好_2010年收入预测表（20091230)）_基金汇总" xfId="924"/>
    <cellStyle name="好_2011年预算表格2010.12.9 2" xfId="925"/>
    <cellStyle name="好_商品交易所2006--2008年税收 2" xfId="926"/>
    <cellStyle name="好_省电力2008年 工作表" xfId="927"/>
    <cellStyle name="强调 3" xfId="928"/>
    <cellStyle name="好_2010省级行政性收费专项收入批复" xfId="929"/>
    <cellStyle name="好_2010省级行政性收费专项收入批复_基金汇总" xfId="930"/>
    <cellStyle name="好_20111127汇报附表（8张）" xfId="931"/>
    <cellStyle name="好_20111127汇报附表（8张）_收入汇总" xfId="932"/>
    <cellStyle name="好_2011年全省及省级预计2011-12-12" xfId="933"/>
    <cellStyle name="好_2011年全省及省级预计2011-12-12_基金汇总" xfId="934"/>
    <cellStyle name="好_2011年全省及省级预计2011-12-12_收入汇总" xfId="935"/>
    <cellStyle name="强调文字颜色 3 4" xfId="936"/>
    <cellStyle name="好_2011年全省及省级预计2011-12-12_支出汇总" xfId="937"/>
    <cellStyle name="好_2011年预算表格2010.12.9_2017年预算草案（债务）" xfId="938"/>
    <cellStyle name="好_商品交易所2006--2008年税收_2017年预算草案（债务）" xfId="939"/>
    <cellStyle name="好_2011年预算表格2010.12.9_收入汇总" xfId="940"/>
    <cellStyle name="好_商品交易所2006--2008年税收_收入汇总" xfId="941"/>
    <cellStyle name="好_2011年预算表格2010.12.9_支出汇总" xfId="942"/>
    <cellStyle name="好_商品交易所2006--2008年税收_支出汇总" xfId="943"/>
    <cellStyle name="好_2011年预算大表11-26" xfId="944"/>
    <cellStyle name="好_2011年预算大表11-26 2" xfId="945"/>
    <cellStyle name="好_2011年预算大表11-26_2017年预算草案（债务）" xfId="946"/>
    <cellStyle name="好_2011年预算大表11-26_支出汇总" xfId="947"/>
    <cellStyle name="好_2012年省级一般预算收入计划" xfId="948"/>
    <cellStyle name="好_20160105省级2016年预算情况表（最新） 2" xfId="949"/>
    <cellStyle name="好_2016-2017全省国资预算" xfId="950"/>
    <cellStyle name="好_2016年财政专项清理表" xfId="951"/>
    <cellStyle name="后继超链接" xfId="952"/>
    <cellStyle name="好_20170103省级2017年预算情况表" xfId="953"/>
    <cellStyle name="好_2017人大预算草案" xfId="954"/>
    <cellStyle name="好_4.2018年基本支出经济分类" xfId="955"/>
    <cellStyle name="好_9月进度" xfId="956"/>
    <cellStyle name="强调文字颜色 3 2" xfId="957"/>
    <cellStyle name="好_Book1" xfId="958"/>
    <cellStyle name="好_Book1_基金汇总" xfId="959"/>
    <cellStyle name="好_Xl0000068 2" xfId="960"/>
    <cellStyle name="好_Sheet1" xfId="961"/>
    <cellStyle name="好_Xl0000068" xfId="962"/>
    <cellStyle name="好_Xl0000068_基金汇总" xfId="963"/>
    <cellStyle name="霓付 [0]_ +Foil &amp; -FOIL &amp; PAPER" xfId="964"/>
    <cellStyle name="好_Xl0000068_支出汇总" xfId="965"/>
    <cellStyle name="好_财政部门收入" xfId="966"/>
    <cellStyle name="好_省级明细_代编表" xfId="967"/>
    <cellStyle name="好_财政厅编制用表（2011年报省人大）" xfId="968"/>
    <cellStyle name="好_国有资本经营预算（2011年报省人大）_基金汇总" xfId="969"/>
    <cellStyle name="好_国有资本经营预算（2011年报省人大）_支出汇总" xfId="970"/>
    <cellStyle name="好_河南省----2009-05-21（补充数据） 2" xfId="971"/>
    <cellStyle name="好_省级明细_冬梅3_基金汇总" xfId="972"/>
    <cellStyle name="好_河南省----2009-05-21（补充数据）_2017年预算草案（债务）" xfId="973"/>
    <cellStyle name="好_河南省----2009-05-21（补充数据）_支出汇总" xfId="974"/>
    <cellStyle name="好_基金安排表" xfId="975"/>
    <cellStyle name="好_省级明细_全省收入代编最新 2" xfId="976"/>
    <cellStyle name="好_基金汇总" xfId="977"/>
    <cellStyle name="好_津补贴保障测算(5.21)" xfId="978"/>
    <cellStyle name="好_津补贴保障测算(5.21)_收入汇总" xfId="979"/>
    <cellStyle name="好_津补贴保障测算(5.21)_支出汇总" xfId="980"/>
    <cellStyle name="好_省电力2008年 工作表 2" xfId="981"/>
    <cellStyle name="好_省级明细_Xl0000071_2017年预算草案（债务）" xfId="982"/>
    <cellStyle name="好_任村" xfId="983"/>
    <cellStyle name="好_省级明细_副本最新_支出汇总" xfId="984"/>
    <cellStyle name="好_省级明细" xfId="985"/>
    <cellStyle name="好_省级明细_1.3日 2017年预算草案 - 副本" xfId="986"/>
    <cellStyle name="好_省级明细_2016年预算草案" xfId="987"/>
    <cellStyle name="好_省级明细_2016年预算草案1.13_2017年预算草案（债务）" xfId="988"/>
    <cellStyle name="好_省级明细_2016年预算草案1.13_收入汇总" xfId="989"/>
    <cellStyle name="好_省级明细_2017年预算草案1.4" xfId="990"/>
    <cellStyle name="链接单元格 2 3" xfId="991"/>
    <cellStyle name="好_省级明细_Xl0000068 2" xfId="992"/>
    <cellStyle name="好_省级明细_Xl0000068_收入汇总" xfId="993"/>
    <cellStyle name="好_省级明细_Xl0000071_支出汇总" xfId="994"/>
    <cellStyle name="好_省级明细_表六七" xfId="995"/>
    <cellStyle name="好_省级明细_代编全省支出预算修改 2" xfId="996"/>
    <cellStyle name="好_省级明细_代编全省支出预算修改_2017年预算草案（债务）" xfId="997"/>
    <cellStyle name="好_省级明细_代编全省支出预算修改_基金汇总" xfId="998"/>
    <cellStyle name="输出 3" xfId="999"/>
    <cellStyle name="好_省级明细_代编全省支出预算修改_收入汇总" xfId="1000"/>
    <cellStyle name="好_省级明细_代编全省支出预算修改_支出汇总" xfId="1001"/>
    <cellStyle name="好_省级明细_冬梅3 2" xfId="1002"/>
    <cellStyle name="好_省级明细_副本最新" xfId="1003"/>
    <cellStyle name="好_省级明细_基金最新_基金汇总" xfId="1004"/>
    <cellStyle name="好_省级明细_基金最新_收入汇总" xfId="1005"/>
    <cellStyle name="好_省级明细_全省预算代编" xfId="1006"/>
    <cellStyle name="好_省级明细_全省预算代编_2017年预算草案（债务）" xfId="1007"/>
    <cellStyle name="检查单元格 4" xfId="1008"/>
    <cellStyle name="好_省级明细_全省预算代编_收入汇总" xfId="1009"/>
    <cellStyle name="好_省级明细_省级国有资本经营预算表" xfId="1010"/>
    <cellStyle name="好_省级明细_政府性基金人大会表格1稿" xfId="1011"/>
    <cellStyle name="好_省级明细_政府性基金人大会表格1稿 2" xfId="1012"/>
    <cellStyle name="好_省级明细_政府性基金人大会表格1稿_2017年预算草案（债务）" xfId="1013"/>
    <cellStyle name="好_省级明细_政府性基金人大会表格1稿_基金汇总" xfId="1014"/>
    <cellStyle name="好_省级明细_政府性基金人大会表格1稿_收入汇总" xfId="1015"/>
    <cellStyle name="好_省级明细_政府性基金人大会表格1稿_支出汇总" xfId="1016"/>
    <cellStyle name="好_省属监狱人员级别表(驻外)" xfId="1017"/>
    <cellStyle name="好_省属监狱人员级别表(驻外)_支出汇总" xfId="1018"/>
    <cellStyle name="好_收入汇总" xfId="1019"/>
    <cellStyle name="好_图表" xfId="1020"/>
    <cellStyle name="检查单元格 2 3" xfId="1021"/>
    <cellStyle name="好_支出汇总" xfId="1022"/>
    <cellStyle name="汇总 2" xfId="1023"/>
    <cellStyle name="汇总 2 4" xfId="1024"/>
    <cellStyle name="检查单元格 3" xfId="1025"/>
    <cellStyle name="汇总 2_1.3日 2017年预算草案 - 副本" xfId="1026"/>
    <cellStyle name="汇总 3 2" xfId="1027"/>
    <cellStyle name="强调文字颜色 1 5" xfId="1028"/>
    <cellStyle name="汇总 3_1.3日 2017年预算草案 - 副本" xfId="1029"/>
    <cellStyle name="汇总 4" xfId="1030"/>
    <cellStyle name="汇总 5" xfId="1031"/>
    <cellStyle name="计算 2 2" xfId="1032"/>
    <cellStyle name="计算 2 3" xfId="1033"/>
    <cellStyle name="计算 2 4" xfId="1034"/>
    <cellStyle name="计算 2_1.3日 2017年预算草案 - 副本" xfId="1035"/>
    <cellStyle name="检查单元格 2 2" xfId="1036"/>
    <cellStyle name="检查单元格 3 2" xfId="1037"/>
    <cellStyle name="解释性文本 3" xfId="1038"/>
    <cellStyle name="解释性文本 4" xfId="1039"/>
    <cellStyle name="警告文本 2" xfId="1040"/>
    <cellStyle name="警告文本 2 3" xfId="1041"/>
    <cellStyle name="警告文本 3 2" xfId="1042"/>
    <cellStyle name="표준_0N-HANDLING " xfId="1043"/>
    <cellStyle name="警告文本 4" xfId="1044"/>
    <cellStyle name="链接单元格 2" xfId="1045"/>
    <cellStyle name="链接单元格 2 2" xfId="1046"/>
    <cellStyle name="链接单元格 2_1.3日 2017年预算草案 - 副本" xfId="1047"/>
    <cellStyle name="霓付_ +Foil &amp; -FOIL &amp; PAPER" xfId="1048"/>
    <cellStyle name="烹拳_ +Foil &amp; -FOIL &amp; PAPER" xfId="1049"/>
    <cellStyle name="普通_ 白土" xfId="1050"/>
    <cellStyle name="千位_(人代会用)" xfId="1051"/>
    <cellStyle name="千位分隔[0] 3" xfId="1052"/>
    <cellStyle name="千位分季_新建 Microsoft Excel 工作表" xfId="1053"/>
    <cellStyle name="强调 2" xfId="1054"/>
    <cellStyle name="强调文字颜色 1 2" xfId="1055"/>
    <cellStyle name="强调文字颜色 1 3 2" xfId="1056"/>
    <cellStyle name="强调文字颜色 2 2" xfId="1057"/>
    <cellStyle name="强调文字颜色 2 2 3" xfId="1058"/>
    <cellStyle name="强调文字颜色 2 2 4" xfId="1059"/>
    <cellStyle name="强调文字颜色 3 2 2" xfId="1060"/>
    <cellStyle name="适中 2 3" xfId="1061"/>
    <cellStyle name="强调文字颜色 3 3 2" xfId="1062"/>
    <cellStyle name="强调文字颜色 4 2" xfId="1063"/>
    <cellStyle name="强调文字颜色 4 2 2" xfId="1064"/>
    <cellStyle name="强调文字颜色 4 2 3" xfId="1065"/>
    <cellStyle name="强调文字颜色 4 3" xfId="1066"/>
    <cellStyle name="强调文字颜色 4 3 2" xfId="1067"/>
    <cellStyle name="强调文字颜色 4 4" xfId="1068"/>
    <cellStyle name="强调文字颜色 4 5" xfId="1069"/>
    <cellStyle name="强调文字颜色 5 2" xfId="1070"/>
    <cellStyle name="强调文字颜色 5 2 4" xfId="1071"/>
    <cellStyle name="强调文字颜色 5 3 2" xfId="1072"/>
    <cellStyle name="强调文字颜色 5 4" xfId="1073"/>
    <cellStyle name="强调文字颜色 6 2" xfId="1074"/>
    <cellStyle name="强调文字颜色 6 2 2" xfId="1075"/>
    <cellStyle name="强调文字颜色 6 2 3" xfId="1076"/>
    <cellStyle name="强调文字颜色 6 2 4" xfId="1077"/>
    <cellStyle name="强调文字颜色 6 3" xfId="1078"/>
    <cellStyle name="强调文字颜色 6 3 2" xfId="1079"/>
    <cellStyle name="强调文字颜色 6 4" xfId="1080"/>
    <cellStyle name="适中 2" xfId="1081"/>
    <cellStyle name="适中 2 2" xfId="1082"/>
    <cellStyle name="适中 3" xfId="1083"/>
    <cellStyle name="适中 3 2" xfId="1084"/>
    <cellStyle name="输出 2" xfId="1085"/>
    <cellStyle name="输出 2 3" xfId="1086"/>
    <cellStyle name="输出 2 4" xfId="1087"/>
    <cellStyle name="输出 4" xfId="1088"/>
    <cellStyle name="输出 5" xfId="1089"/>
    <cellStyle name="输入 2 2" xfId="1090"/>
    <cellStyle name="输入 2 3" xfId="1091"/>
    <cellStyle name="输入 2_1.3日 2017年预算草案 - 副本" xfId="1092"/>
    <cellStyle name="输入 3" xfId="1093"/>
    <cellStyle name="输入 3 2" xfId="1094"/>
    <cellStyle name="输入 3_1.3日 2017年预算草案 - 副本" xfId="1095"/>
    <cellStyle name="未定义" xfId="1096"/>
    <cellStyle name="小数" xfId="1097"/>
    <cellStyle name="样式 1" xfId="1098"/>
    <cellStyle name="样式 1 3" xfId="1099"/>
    <cellStyle name="注释 2 2" xfId="1100"/>
    <cellStyle name="注释 2 3" xfId="1101"/>
    <cellStyle name="注释 2 4" xfId="1102"/>
    <cellStyle name="注释 2 5" xfId="1103"/>
    <cellStyle name="注释 2 6" xfId="1104"/>
    <cellStyle name="注释 4" xfId="1105"/>
    <cellStyle name="着色 4" xfId="1106"/>
    <cellStyle name="着色 5" xfId="1107"/>
    <cellStyle name="着色 6" xfId="1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0"/>
  <sheetViews>
    <sheetView workbookViewId="0" topLeftCell="A4">
      <selection activeCell="N21" sqref="N20:N21"/>
    </sheetView>
  </sheetViews>
  <sheetFormatPr defaultColWidth="9.125" defaultRowHeight="14.25"/>
  <cols>
    <col min="1" max="1" width="30.125" style="1" customWidth="1"/>
    <col min="2" max="2" width="16.625" style="1" customWidth="1"/>
    <col min="3" max="3" width="30.125" style="1" customWidth="1"/>
    <col min="4" max="4" width="18.00390625" style="1" customWidth="1"/>
    <col min="5" max="9" width="9.125" style="1" hidden="1" customWidth="1"/>
    <col min="10" max="252" width="9.125" style="2" customWidth="1"/>
    <col min="253" max="16384" width="9.125" style="2" customWidth="1"/>
  </cols>
  <sheetData>
    <row r="1" spans="1:4" s="1" customFormat="1" ht="33.75" customHeight="1">
      <c r="A1" s="41" t="s">
        <v>0</v>
      </c>
      <c r="B1" s="41"/>
      <c r="C1" s="41"/>
      <c r="D1" s="41"/>
    </row>
    <row r="2" spans="1:4" s="1" customFormat="1" ht="16.5" customHeight="1">
      <c r="A2" s="42"/>
      <c r="B2" s="42"/>
      <c r="C2" s="42"/>
      <c r="D2" s="42"/>
    </row>
    <row r="3" spans="1:4" s="1" customFormat="1" ht="16.5" customHeight="1">
      <c r="A3" s="42" t="s">
        <v>1</v>
      </c>
      <c r="B3" s="42"/>
      <c r="C3" s="42"/>
      <c r="D3" s="42"/>
    </row>
    <row r="4" spans="1:9" s="1" customFormat="1" ht="18.75" customHeight="1">
      <c r="A4" s="96" t="s">
        <v>2</v>
      </c>
      <c r="B4" s="96" t="s">
        <v>3</v>
      </c>
      <c r="C4" s="96" t="s">
        <v>2</v>
      </c>
      <c r="D4" s="96" t="s">
        <v>3</v>
      </c>
      <c r="E4" s="301"/>
      <c r="F4" s="302"/>
      <c r="G4" s="302"/>
      <c r="H4" s="302"/>
      <c r="I4" s="302"/>
    </row>
    <row r="5" spans="1:9" s="1" customFormat="1" ht="16.5" customHeight="1">
      <c r="A5" s="303" t="s">
        <v>4</v>
      </c>
      <c r="B5" s="304">
        <f>SUM(B6:B19)</f>
        <v>263571</v>
      </c>
      <c r="C5" s="305" t="s">
        <v>5</v>
      </c>
      <c r="D5" s="306">
        <v>92935</v>
      </c>
      <c r="E5" s="301"/>
      <c r="F5" s="302"/>
      <c r="G5" s="302"/>
      <c r="H5" s="302"/>
      <c r="I5" s="302"/>
    </row>
    <row r="6" spans="1:9" s="1" customFormat="1" ht="16.5" customHeight="1">
      <c r="A6" s="307" t="s">
        <v>6</v>
      </c>
      <c r="B6" s="308">
        <v>134720</v>
      </c>
      <c r="C6" s="305" t="s">
        <v>7</v>
      </c>
      <c r="D6" s="306">
        <v>31</v>
      </c>
      <c r="E6" s="301"/>
      <c r="F6" s="302"/>
      <c r="G6" s="302"/>
      <c r="H6" s="302"/>
      <c r="I6" s="302"/>
    </row>
    <row r="7" spans="1:9" s="1" customFormat="1" ht="16.5" customHeight="1">
      <c r="A7" s="307" t="s">
        <v>8</v>
      </c>
      <c r="B7" s="87">
        <v>52303</v>
      </c>
      <c r="C7" s="305" t="s">
        <v>9</v>
      </c>
      <c r="D7" s="306">
        <v>28863</v>
      </c>
      <c r="E7" s="301"/>
      <c r="F7" s="302"/>
      <c r="G7" s="302"/>
      <c r="H7" s="302"/>
      <c r="I7" s="302"/>
    </row>
    <row r="8" spans="1:9" s="1" customFormat="1" ht="16.5" customHeight="1">
      <c r="A8" s="309" t="s">
        <v>10</v>
      </c>
      <c r="B8" s="87">
        <v>2722</v>
      </c>
      <c r="C8" s="305" t="s">
        <v>11</v>
      </c>
      <c r="D8" s="306">
        <v>129190</v>
      </c>
      <c r="E8" s="301"/>
      <c r="F8" s="302"/>
      <c r="G8" s="302"/>
      <c r="H8" s="302"/>
      <c r="I8" s="302"/>
    </row>
    <row r="9" spans="1:9" s="1" customFormat="1" ht="16.5" customHeight="1">
      <c r="A9" s="307" t="s">
        <v>12</v>
      </c>
      <c r="B9" s="308">
        <v>14999</v>
      </c>
      <c r="C9" s="305" t="s">
        <v>13</v>
      </c>
      <c r="D9" s="306">
        <v>8536</v>
      </c>
      <c r="E9" s="301"/>
      <c r="F9" s="302"/>
      <c r="G9" s="302"/>
      <c r="H9" s="302"/>
      <c r="I9" s="302"/>
    </row>
    <row r="10" spans="1:9" s="1" customFormat="1" ht="16.5" customHeight="1">
      <c r="A10" s="307" t="s">
        <v>14</v>
      </c>
      <c r="B10" s="308">
        <v>2667</v>
      </c>
      <c r="C10" s="305" t="s">
        <v>15</v>
      </c>
      <c r="D10" s="306">
        <v>8676</v>
      </c>
      <c r="E10" s="301"/>
      <c r="F10" s="302"/>
      <c r="G10" s="302"/>
      <c r="H10" s="302"/>
      <c r="I10" s="302"/>
    </row>
    <row r="11" spans="1:9" s="1" customFormat="1" ht="16.5" customHeight="1">
      <c r="A11" s="307" t="s">
        <v>16</v>
      </c>
      <c r="B11" s="308">
        <v>5632</v>
      </c>
      <c r="C11" s="305" t="s">
        <v>17</v>
      </c>
      <c r="D11" s="306">
        <v>79764</v>
      </c>
      <c r="E11" s="301"/>
      <c r="F11" s="302"/>
      <c r="G11" s="302"/>
      <c r="H11" s="302"/>
      <c r="I11" s="302"/>
    </row>
    <row r="12" spans="1:9" s="1" customFormat="1" ht="16.5" customHeight="1">
      <c r="A12" s="307" t="s">
        <v>18</v>
      </c>
      <c r="B12" s="308">
        <v>5719</v>
      </c>
      <c r="C12" s="305" t="s">
        <v>19</v>
      </c>
      <c r="D12" s="306">
        <v>95712</v>
      </c>
      <c r="E12" s="301"/>
      <c r="F12" s="302"/>
      <c r="G12" s="302"/>
      <c r="H12" s="302"/>
      <c r="I12" s="302"/>
    </row>
    <row r="13" spans="1:9" s="1" customFormat="1" ht="16.5" customHeight="1">
      <c r="A13" s="307" t="s">
        <v>20</v>
      </c>
      <c r="B13" s="308">
        <v>8566</v>
      </c>
      <c r="C13" s="305" t="s">
        <v>21</v>
      </c>
      <c r="D13" s="306">
        <v>13129</v>
      </c>
      <c r="E13" s="301"/>
      <c r="F13" s="302"/>
      <c r="G13" s="302"/>
      <c r="H13" s="302"/>
      <c r="I13" s="302"/>
    </row>
    <row r="14" spans="1:9" s="1" customFormat="1" ht="16.5" customHeight="1">
      <c r="A14" s="307" t="s">
        <v>22</v>
      </c>
      <c r="B14" s="308">
        <v>11568</v>
      </c>
      <c r="C14" s="305" t="s">
        <v>23</v>
      </c>
      <c r="D14" s="306">
        <v>105987</v>
      </c>
      <c r="E14" s="301"/>
      <c r="F14" s="302"/>
      <c r="G14" s="302"/>
      <c r="H14" s="302"/>
      <c r="I14" s="302"/>
    </row>
    <row r="15" spans="1:9" s="1" customFormat="1" ht="16.5" customHeight="1">
      <c r="A15" s="307" t="s">
        <v>24</v>
      </c>
      <c r="B15" s="308">
        <v>4764</v>
      </c>
      <c r="C15" s="305" t="s">
        <v>25</v>
      </c>
      <c r="D15" s="306">
        <v>77534</v>
      </c>
      <c r="E15" s="301"/>
      <c r="F15" s="302"/>
      <c r="G15" s="302"/>
      <c r="H15" s="302"/>
      <c r="I15" s="302"/>
    </row>
    <row r="16" spans="1:9" s="1" customFormat="1" ht="16.5" customHeight="1">
      <c r="A16" s="307" t="s">
        <v>26</v>
      </c>
      <c r="B16" s="308">
        <v>3688</v>
      </c>
      <c r="C16" s="305" t="s">
        <v>27</v>
      </c>
      <c r="D16" s="306">
        <v>24749</v>
      </c>
      <c r="E16" s="301"/>
      <c r="F16" s="302"/>
      <c r="G16" s="302"/>
      <c r="H16" s="302"/>
      <c r="I16" s="302"/>
    </row>
    <row r="17" spans="1:9" s="1" customFormat="1" ht="16.5" customHeight="1">
      <c r="A17" s="307" t="s">
        <v>28</v>
      </c>
      <c r="B17" s="308">
        <v>14922</v>
      </c>
      <c r="C17" s="305" t="s">
        <v>29</v>
      </c>
      <c r="D17" s="306">
        <v>845</v>
      </c>
      <c r="E17" s="301"/>
      <c r="F17" s="302"/>
      <c r="G17" s="302"/>
      <c r="H17" s="302"/>
      <c r="I17" s="302"/>
    </row>
    <row r="18" spans="1:9" s="1" customFormat="1" ht="16.5" customHeight="1">
      <c r="A18" s="307" t="s">
        <v>30</v>
      </c>
      <c r="B18" s="245">
        <v>527</v>
      </c>
      <c r="C18" s="310" t="s">
        <v>31</v>
      </c>
      <c r="D18" s="306">
        <v>1924</v>
      </c>
      <c r="E18" s="301"/>
      <c r="F18" s="302"/>
      <c r="G18" s="302"/>
      <c r="H18" s="302"/>
      <c r="I18" s="302"/>
    </row>
    <row r="19" spans="1:9" s="1" customFormat="1" ht="18.75" customHeight="1">
      <c r="A19" s="307" t="s">
        <v>32</v>
      </c>
      <c r="B19" s="245">
        <v>774</v>
      </c>
      <c r="C19" s="305" t="s">
        <v>33</v>
      </c>
      <c r="D19" s="306"/>
      <c r="E19" s="301"/>
      <c r="F19" s="302"/>
      <c r="G19" s="302"/>
      <c r="H19" s="302"/>
      <c r="I19" s="302"/>
    </row>
    <row r="20" spans="1:9" s="1" customFormat="1" ht="16.5" customHeight="1">
      <c r="A20" s="307" t="s">
        <v>34</v>
      </c>
      <c r="B20" s="245">
        <f>SUM(B21,B22:B28)</f>
        <v>69585</v>
      </c>
      <c r="C20" s="305" t="s">
        <v>35</v>
      </c>
      <c r="D20" s="306">
        <v>405</v>
      </c>
      <c r="E20" s="301"/>
      <c r="F20" s="302"/>
      <c r="G20" s="302"/>
      <c r="H20" s="302"/>
      <c r="I20" s="302"/>
    </row>
    <row r="21" spans="1:9" s="1" customFormat="1" ht="16.5" customHeight="1">
      <c r="A21" s="307" t="s">
        <v>36</v>
      </c>
      <c r="B21" s="87">
        <v>12149</v>
      </c>
      <c r="C21" s="305" t="s">
        <v>37</v>
      </c>
      <c r="D21" s="306">
        <v>5392</v>
      </c>
      <c r="E21" s="301"/>
      <c r="F21" s="302"/>
      <c r="G21" s="302"/>
      <c r="H21" s="302"/>
      <c r="I21" s="302"/>
    </row>
    <row r="22" spans="1:9" s="1" customFormat="1" ht="16.5" customHeight="1">
      <c r="A22" s="307" t="s">
        <v>38</v>
      </c>
      <c r="B22" s="311">
        <v>13343</v>
      </c>
      <c r="C22" s="305" t="s">
        <v>39</v>
      </c>
      <c r="D22" s="306">
        <v>11409</v>
      </c>
      <c r="E22" s="301"/>
      <c r="F22" s="302"/>
      <c r="G22" s="302"/>
      <c r="H22" s="302"/>
      <c r="I22" s="302"/>
    </row>
    <row r="23" spans="1:9" s="1" customFormat="1" ht="16.5" customHeight="1">
      <c r="A23" s="307" t="s">
        <v>40</v>
      </c>
      <c r="B23" s="311">
        <v>9867</v>
      </c>
      <c r="C23" s="305" t="s">
        <v>41</v>
      </c>
      <c r="D23" s="312">
        <v>1929</v>
      </c>
      <c r="E23" s="301"/>
      <c r="F23" s="302"/>
      <c r="G23" s="302"/>
      <c r="H23" s="302"/>
      <c r="I23" s="302"/>
    </row>
    <row r="24" spans="1:9" s="1" customFormat="1" ht="16.5" customHeight="1">
      <c r="A24" s="313" t="s">
        <v>42</v>
      </c>
      <c r="B24" s="314"/>
      <c r="C24" s="305" t="s">
        <v>43</v>
      </c>
      <c r="D24" s="312">
        <v>1427</v>
      </c>
      <c r="E24" s="301"/>
      <c r="F24" s="302"/>
      <c r="G24" s="302"/>
      <c r="H24" s="302"/>
      <c r="I24" s="302"/>
    </row>
    <row r="25" spans="1:9" s="1" customFormat="1" ht="16.5" customHeight="1">
      <c r="A25" s="313" t="s">
        <v>44</v>
      </c>
      <c r="B25" s="314">
        <v>27887</v>
      </c>
      <c r="C25" s="310" t="s">
        <v>45</v>
      </c>
      <c r="D25" s="312">
        <v>51</v>
      </c>
      <c r="E25" s="301"/>
      <c r="F25" s="302"/>
      <c r="G25" s="302"/>
      <c r="H25" s="302"/>
      <c r="I25" s="302"/>
    </row>
    <row r="26" spans="1:9" s="1" customFormat="1" ht="16.5" customHeight="1">
      <c r="A26" s="313" t="s">
        <v>46</v>
      </c>
      <c r="B26" s="314">
        <v>6310</v>
      </c>
      <c r="C26" s="310" t="s">
        <v>47</v>
      </c>
      <c r="D26" s="312">
        <v>11698</v>
      </c>
      <c r="E26" s="301"/>
      <c r="F26" s="302"/>
      <c r="G26" s="302"/>
      <c r="H26" s="302"/>
      <c r="I26" s="302"/>
    </row>
    <row r="27" spans="1:9" s="1" customFormat="1" ht="16.5" customHeight="1">
      <c r="A27" s="313" t="s">
        <v>48</v>
      </c>
      <c r="B27" s="314"/>
      <c r="C27" s="11"/>
      <c r="D27" s="9"/>
      <c r="E27" s="301"/>
      <c r="F27" s="302"/>
      <c r="G27" s="302"/>
      <c r="H27" s="302"/>
      <c r="I27" s="302"/>
    </row>
    <row r="28" spans="1:9" s="1" customFormat="1" ht="16.5" customHeight="1">
      <c r="A28" s="307" t="s">
        <v>49</v>
      </c>
      <c r="B28" s="311">
        <v>29</v>
      </c>
      <c r="C28" s="11"/>
      <c r="D28" s="9"/>
      <c r="E28" s="301"/>
      <c r="F28" s="302"/>
      <c r="G28" s="302"/>
      <c r="H28" s="302"/>
      <c r="I28" s="302"/>
    </row>
    <row r="29" spans="1:9" s="1" customFormat="1" ht="16.5" customHeight="1">
      <c r="A29" s="302"/>
      <c r="B29" s="9"/>
      <c r="C29" s="11"/>
      <c r="D29" s="9"/>
      <c r="E29" s="301"/>
      <c r="F29" s="302"/>
      <c r="G29" s="302"/>
      <c r="H29" s="302"/>
      <c r="I29" s="302"/>
    </row>
    <row r="30" spans="1:9" s="1" customFormat="1" ht="16.5" customHeight="1">
      <c r="A30" s="11"/>
      <c r="B30" s="9"/>
      <c r="C30" s="11"/>
      <c r="D30" s="9"/>
      <c r="E30" s="301"/>
      <c r="F30" s="302"/>
      <c r="G30" s="302"/>
      <c r="H30" s="302"/>
      <c r="I30" s="302"/>
    </row>
    <row r="31" spans="1:4" s="1" customFormat="1" ht="18.75" customHeight="1">
      <c r="A31" s="11"/>
      <c r="B31" s="9"/>
      <c r="C31" s="11"/>
      <c r="D31" s="9"/>
    </row>
    <row r="32" spans="1:4" ht="14.25">
      <c r="A32" s="11"/>
      <c r="B32" s="9"/>
      <c r="C32" s="11"/>
      <c r="D32" s="9"/>
    </row>
    <row r="33" spans="1:4" ht="14.25">
      <c r="A33" s="11"/>
      <c r="B33" s="9"/>
      <c r="C33" s="11"/>
      <c r="D33" s="9"/>
    </row>
    <row r="34" spans="1:4" ht="14.25">
      <c r="A34" s="11"/>
      <c r="B34" s="9"/>
      <c r="C34" s="11"/>
      <c r="D34" s="9"/>
    </row>
    <row r="35" spans="1:4" ht="14.25">
      <c r="A35" s="11"/>
      <c r="B35" s="9"/>
      <c r="C35" s="11"/>
      <c r="D35" s="9"/>
    </row>
    <row r="36" spans="1:4" ht="14.25">
      <c r="A36" s="11"/>
      <c r="B36" s="9"/>
      <c r="C36" s="11"/>
      <c r="D36" s="9"/>
    </row>
    <row r="37" spans="1:4" ht="14.25">
      <c r="A37" s="11"/>
      <c r="B37" s="9"/>
      <c r="C37" s="11"/>
      <c r="D37" s="9"/>
    </row>
    <row r="38" spans="1:4" ht="14.25">
      <c r="A38" s="11"/>
      <c r="B38" s="9"/>
      <c r="C38" s="11"/>
      <c r="D38" s="9"/>
    </row>
    <row r="39" spans="1:4" ht="14.25">
      <c r="A39" s="11"/>
      <c r="B39" s="9"/>
      <c r="C39" s="11"/>
      <c r="D39" s="9"/>
    </row>
    <row r="40" spans="1:4" ht="14.25">
      <c r="A40" s="96" t="s">
        <v>50</v>
      </c>
      <c r="B40" s="315">
        <f>B20+B5</f>
        <v>333156</v>
      </c>
      <c r="C40" s="96" t="s">
        <v>51</v>
      </c>
      <c r="D40" s="315">
        <f>SUM(D5:D26)</f>
        <v>700186</v>
      </c>
    </row>
  </sheetData>
  <sheetProtection/>
  <mergeCells count="3">
    <mergeCell ref="A1:D1"/>
    <mergeCell ref="A2:D2"/>
    <mergeCell ref="A3:D3"/>
  </mergeCells>
  <printOptions/>
  <pageMargins left="1.89" right="0.75" top="0.58" bottom="0.54"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212"/>
  <sheetViews>
    <sheetView workbookViewId="0" topLeftCell="A1">
      <selection activeCell="U5" sqref="B5:U5"/>
    </sheetView>
  </sheetViews>
  <sheetFormatPr defaultColWidth="9.125" defaultRowHeight="14.25"/>
  <cols>
    <col min="1" max="1" width="62.375" style="185" customWidth="1"/>
    <col min="2" max="21" width="11.375" style="0" customWidth="1"/>
  </cols>
  <sheetData>
    <row r="1" spans="1:21" ht="20.25">
      <c r="A1" s="186" t="s">
        <v>2928</v>
      </c>
      <c r="B1" s="186"/>
      <c r="C1" s="186"/>
      <c r="D1" s="186"/>
      <c r="E1" s="186"/>
      <c r="F1" s="186"/>
      <c r="G1" s="186"/>
      <c r="H1" s="186"/>
      <c r="I1" s="186"/>
      <c r="J1" s="186"/>
      <c r="K1" s="186"/>
      <c r="L1" s="186"/>
      <c r="M1" s="186"/>
      <c r="N1" s="186"/>
      <c r="O1" s="186"/>
      <c r="P1" s="186"/>
      <c r="Q1" s="186"/>
      <c r="R1" s="186"/>
      <c r="S1" s="186"/>
      <c r="T1" s="186"/>
      <c r="U1" s="186"/>
    </row>
    <row r="2" spans="1:21" ht="14.25">
      <c r="A2" s="187"/>
      <c r="B2" s="187" t="s">
        <v>2929</v>
      </c>
      <c r="C2" s="187"/>
      <c r="D2" s="187"/>
      <c r="E2" s="187"/>
      <c r="F2" s="187"/>
      <c r="G2" s="187"/>
      <c r="H2" s="187"/>
      <c r="I2" s="187"/>
      <c r="J2" s="187"/>
      <c r="K2" s="187"/>
      <c r="L2" s="187"/>
      <c r="M2" s="187"/>
      <c r="N2" s="187"/>
      <c r="O2" s="187"/>
      <c r="P2" s="187"/>
      <c r="Q2" s="187"/>
      <c r="R2" s="187"/>
      <c r="S2" s="187"/>
      <c r="T2" s="187"/>
      <c r="U2" s="187"/>
    </row>
    <row r="3" ht="4.5" customHeight="1"/>
    <row r="4" spans="1:21" ht="14.25">
      <c r="A4" s="188" t="s">
        <v>2930</v>
      </c>
      <c r="B4" s="189" t="s">
        <v>2931</v>
      </c>
      <c r="C4" s="189" t="s">
        <v>2932</v>
      </c>
      <c r="D4" s="189" t="s">
        <v>2933</v>
      </c>
      <c r="E4" s="189" t="s">
        <v>2934</v>
      </c>
      <c r="F4" s="189" t="s">
        <v>2935</v>
      </c>
      <c r="G4" s="189" t="s">
        <v>2936</v>
      </c>
      <c r="H4" s="189" t="s">
        <v>2937</v>
      </c>
      <c r="I4" s="189" t="s">
        <v>2938</v>
      </c>
      <c r="J4" s="189" t="s">
        <v>2939</v>
      </c>
      <c r="K4" s="189" t="s">
        <v>2940</v>
      </c>
      <c r="L4" s="189" t="s">
        <v>2941</v>
      </c>
      <c r="M4" s="189" t="s">
        <v>2942</v>
      </c>
      <c r="N4" s="189" t="s">
        <v>2943</v>
      </c>
      <c r="O4" s="189" t="s">
        <v>2944</v>
      </c>
      <c r="P4" s="189" t="s">
        <v>2945</v>
      </c>
      <c r="Q4" s="189" t="s">
        <v>2946</v>
      </c>
      <c r="R4" s="189" t="s">
        <v>2947</v>
      </c>
      <c r="S4" s="189" t="s">
        <v>2948</v>
      </c>
      <c r="T4" s="189" t="s">
        <v>2949</v>
      </c>
      <c r="U4" s="189" t="s">
        <v>2950</v>
      </c>
    </row>
    <row r="5" spans="1:21" ht="14.25">
      <c r="A5" s="188" t="s">
        <v>2951</v>
      </c>
      <c r="B5" s="190">
        <v>1948.85</v>
      </c>
      <c r="C5" s="190">
        <v>1803.14</v>
      </c>
      <c r="D5" s="190">
        <v>1157.19</v>
      </c>
      <c r="E5" s="190">
        <v>2728.49</v>
      </c>
      <c r="F5" s="190">
        <v>2040.32</v>
      </c>
      <c r="G5" s="190">
        <v>1983.01</v>
      </c>
      <c r="H5" s="190">
        <v>1917.77</v>
      </c>
      <c r="I5" s="190">
        <v>1458.89</v>
      </c>
      <c r="J5" s="190">
        <v>1029.89</v>
      </c>
      <c r="K5" s="190">
        <v>1786.92</v>
      </c>
      <c r="L5" s="190">
        <v>1686.07</v>
      </c>
      <c r="M5" s="190">
        <v>1788.1</v>
      </c>
      <c r="N5" s="190">
        <v>1515.38</v>
      </c>
      <c r="O5" s="190">
        <v>6012.74</v>
      </c>
      <c r="P5" s="189">
        <v>874.86</v>
      </c>
      <c r="Q5" s="190">
        <v>17526.01</v>
      </c>
      <c r="R5" s="189">
        <v>586.09</v>
      </c>
      <c r="S5" s="190">
        <v>1537.61</v>
      </c>
      <c r="T5" s="189">
        <v>496.34</v>
      </c>
      <c r="U5" s="190">
        <v>1283.85</v>
      </c>
    </row>
    <row r="6" spans="1:21" ht="14.25">
      <c r="A6" s="189" t="s">
        <v>2952</v>
      </c>
      <c r="B6" s="189">
        <v>968</v>
      </c>
      <c r="C6" s="190">
        <v>1504.69</v>
      </c>
      <c r="D6" s="189">
        <v>989.94</v>
      </c>
      <c r="E6" s="190">
        <v>1027.59</v>
      </c>
      <c r="F6" s="190">
        <v>1799.42</v>
      </c>
      <c r="G6" s="190">
        <v>1889.11</v>
      </c>
      <c r="H6" s="190">
        <v>1848.02</v>
      </c>
      <c r="I6" s="190">
        <v>1270.59</v>
      </c>
      <c r="J6" s="189">
        <v>919.39</v>
      </c>
      <c r="K6" s="190">
        <v>1675.92</v>
      </c>
      <c r="L6" s="190">
        <v>1630.57</v>
      </c>
      <c r="M6" s="190">
        <v>1698</v>
      </c>
      <c r="N6" s="190">
        <v>1403.63</v>
      </c>
      <c r="O6" s="190">
        <v>1080.41</v>
      </c>
      <c r="P6" s="189">
        <v>608.11</v>
      </c>
      <c r="Q6" s="190">
        <v>4081.23</v>
      </c>
      <c r="R6" s="189">
        <v>380.14</v>
      </c>
      <c r="S6" s="189">
        <v>428.41</v>
      </c>
      <c r="T6" s="189">
        <v>447.34</v>
      </c>
      <c r="U6" s="189">
        <v>572.55</v>
      </c>
    </row>
    <row r="7" spans="1:21" ht="14.25">
      <c r="A7" s="189" t="s">
        <v>2953</v>
      </c>
      <c r="B7" s="189">
        <v>15.15</v>
      </c>
      <c r="C7" s="189">
        <v>13.99</v>
      </c>
      <c r="D7" s="189">
        <v>8.45</v>
      </c>
      <c r="E7" s="189">
        <v>8.61</v>
      </c>
      <c r="F7" s="189">
        <v>7.1</v>
      </c>
      <c r="G7" s="189">
        <v>20.73</v>
      </c>
      <c r="H7" s="189">
        <v>12.87</v>
      </c>
      <c r="I7" s="189">
        <v>11.68</v>
      </c>
      <c r="J7" s="189">
        <v>10.24</v>
      </c>
      <c r="K7" s="189">
        <v>18.4</v>
      </c>
      <c r="L7" s="189">
        <v>13.77</v>
      </c>
      <c r="M7" s="189">
        <v>10.04</v>
      </c>
      <c r="N7" s="189">
        <v>9.61</v>
      </c>
      <c r="O7" s="189">
        <v>18.88</v>
      </c>
      <c r="P7" s="189">
        <v>2.02</v>
      </c>
      <c r="Q7" s="189">
        <v>55.37</v>
      </c>
      <c r="R7" s="189">
        <v>77.1</v>
      </c>
      <c r="S7" s="189">
        <v>66.6</v>
      </c>
      <c r="T7" s="189">
        <v>72.56</v>
      </c>
      <c r="U7" s="189">
        <v>64.73</v>
      </c>
    </row>
    <row r="8" spans="1:21" ht="14.25">
      <c r="A8" s="189" t="s">
        <v>2954</v>
      </c>
      <c r="B8" s="189">
        <v>15.15</v>
      </c>
      <c r="C8" s="189">
        <v>13.99</v>
      </c>
      <c r="D8" s="189">
        <v>8.45</v>
      </c>
      <c r="E8" s="189">
        <v>8.61</v>
      </c>
      <c r="F8" s="189">
        <v>7.1</v>
      </c>
      <c r="G8" s="189">
        <v>20.73</v>
      </c>
      <c r="H8" s="189">
        <v>12.87</v>
      </c>
      <c r="I8" s="189">
        <v>11.68</v>
      </c>
      <c r="J8" s="189">
        <v>10.24</v>
      </c>
      <c r="K8" s="189">
        <v>18.4</v>
      </c>
      <c r="L8" s="189">
        <v>13.77</v>
      </c>
      <c r="M8" s="189">
        <v>10.04</v>
      </c>
      <c r="N8" s="189">
        <v>9.61</v>
      </c>
      <c r="O8" s="189">
        <v>18.88</v>
      </c>
      <c r="P8" s="189">
        <v>2.02</v>
      </c>
      <c r="Q8" s="189">
        <v>10.37</v>
      </c>
      <c r="R8" s="189">
        <v>22.1</v>
      </c>
      <c r="S8" s="189">
        <v>21.6</v>
      </c>
      <c r="T8" s="189">
        <v>27.56</v>
      </c>
      <c r="U8" s="189">
        <v>14.73</v>
      </c>
    </row>
    <row r="9" spans="1:21" ht="14.25">
      <c r="A9" s="189" t="s">
        <v>2955</v>
      </c>
      <c r="B9" s="189">
        <v>15.15</v>
      </c>
      <c r="C9" s="189">
        <v>13.99</v>
      </c>
      <c r="D9" s="189">
        <v>8.45</v>
      </c>
      <c r="E9" s="189">
        <v>8.61</v>
      </c>
      <c r="F9" s="189">
        <v>7.1</v>
      </c>
      <c r="G9" s="189">
        <v>20.73</v>
      </c>
      <c r="H9" s="189">
        <v>12.87</v>
      </c>
      <c r="I9" s="189">
        <v>11.68</v>
      </c>
      <c r="J9" s="189">
        <v>10.24</v>
      </c>
      <c r="K9" s="189">
        <v>18.4</v>
      </c>
      <c r="L9" s="189">
        <v>13.77</v>
      </c>
      <c r="M9" s="189">
        <v>10.04</v>
      </c>
      <c r="N9" s="189">
        <v>9.61</v>
      </c>
      <c r="O9" s="189">
        <v>18.88</v>
      </c>
      <c r="P9" s="189">
        <v>2.02</v>
      </c>
      <c r="Q9" s="189">
        <v>10.37</v>
      </c>
      <c r="R9" s="189">
        <v>22.1</v>
      </c>
      <c r="S9" s="189">
        <v>21.6</v>
      </c>
      <c r="T9" s="189">
        <v>27.56</v>
      </c>
      <c r="U9" s="189">
        <v>14.73</v>
      </c>
    </row>
    <row r="10" spans="1:21" ht="14.25">
      <c r="A10" s="189" t="s">
        <v>2956</v>
      </c>
      <c r="B10" s="189">
        <v>15.15</v>
      </c>
      <c r="C10" s="189">
        <v>13.99</v>
      </c>
      <c r="D10" s="189">
        <v>8.45</v>
      </c>
      <c r="E10" s="189">
        <v>8.61</v>
      </c>
      <c r="F10" s="189">
        <v>7.1</v>
      </c>
      <c r="G10" s="189">
        <v>20.73</v>
      </c>
      <c r="H10" s="189">
        <v>12.87</v>
      </c>
      <c r="I10" s="189">
        <v>11.68</v>
      </c>
      <c r="J10" s="189">
        <v>10.24</v>
      </c>
      <c r="K10" s="189">
        <v>18.4</v>
      </c>
      <c r="L10" s="189">
        <v>13.77</v>
      </c>
      <c r="M10" s="189">
        <v>10.04</v>
      </c>
      <c r="N10" s="189">
        <v>9.61</v>
      </c>
      <c r="O10" s="189">
        <v>18.88</v>
      </c>
      <c r="P10" s="189">
        <v>2.02</v>
      </c>
      <c r="Q10" s="189">
        <v>10.37</v>
      </c>
      <c r="R10" s="189">
        <v>22.1</v>
      </c>
      <c r="S10" s="189">
        <v>21.6</v>
      </c>
      <c r="T10" s="189">
        <v>27.56</v>
      </c>
      <c r="U10" s="189">
        <v>14.73</v>
      </c>
    </row>
    <row r="11" spans="1:21" ht="14.25">
      <c r="A11" s="189" t="s">
        <v>2957</v>
      </c>
      <c r="B11" s="189"/>
      <c r="C11" s="189"/>
      <c r="D11" s="189"/>
      <c r="E11" s="189"/>
      <c r="F11" s="189"/>
      <c r="G11" s="189"/>
      <c r="H11" s="189"/>
      <c r="I11" s="189"/>
      <c r="J11" s="189"/>
      <c r="K11" s="189"/>
      <c r="L11" s="189"/>
      <c r="M11" s="189"/>
      <c r="N11" s="189"/>
      <c r="O11" s="189"/>
      <c r="P11" s="189"/>
      <c r="Q11" s="189">
        <v>15</v>
      </c>
      <c r="R11" s="189">
        <v>55</v>
      </c>
      <c r="S11" s="189">
        <v>45</v>
      </c>
      <c r="T11" s="189">
        <v>45</v>
      </c>
      <c r="U11" s="189">
        <v>50</v>
      </c>
    </row>
    <row r="12" spans="1:21" ht="14.25">
      <c r="A12" s="189" t="s">
        <v>2958</v>
      </c>
      <c r="B12" s="189"/>
      <c r="C12" s="189"/>
      <c r="D12" s="189"/>
      <c r="E12" s="189"/>
      <c r="F12" s="189"/>
      <c r="G12" s="189"/>
      <c r="H12" s="189"/>
      <c r="I12" s="189"/>
      <c r="J12" s="189"/>
      <c r="K12" s="189"/>
      <c r="L12" s="189"/>
      <c r="M12" s="189"/>
      <c r="N12" s="189"/>
      <c r="O12" s="189"/>
      <c r="P12" s="189"/>
      <c r="Q12" s="189">
        <v>15</v>
      </c>
      <c r="R12" s="189">
        <v>55</v>
      </c>
      <c r="S12" s="189">
        <v>45</v>
      </c>
      <c r="T12" s="189">
        <v>45</v>
      </c>
      <c r="U12" s="189">
        <v>50</v>
      </c>
    </row>
    <row r="13" spans="1:21" ht="14.25">
      <c r="A13" s="189" t="s">
        <v>2959</v>
      </c>
      <c r="B13" s="189"/>
      <c r="C13" s="189"/>
      <c r="D13" s="189"/>
      <c r="E13" s="189"/>
      <c r="F13" s="189"/>
      <c r="G13" s="189"/>
      <c r="H13" s="189"/>
      <c r="I13" s="189"/>
      <c r="J13" s="189"/>
      <c r="K13" s="189"/>
      <c r="L13" s="189"/>
      <c r="M13" s="189"/>
      <c r="N13" s="189"/>
      <c r="O13" s="189"/>
      <c r="P13" s="189"/>
      <c r="Q13" s="189">
        <v>15</v>
      </c>
      <c r="R13" s="189">
        <v>55</v>
      </c>
      <c r="S13" s="189">
        <v>45</v>
      </c>
      <c r="T13" s="189">
        <v>45</v>
      </c>
      <c r="U13" s="189">
        <v>50</v>
      </c>
    </row>
    <row r="14" spans="1:21" ht="14.25">
      <c r="A14" s="189" t="s">
        <v>2960</v>
      </c>
      <c r="B14" s="189"/>
      <c r="C14" s="189"/>
      <c r="D14" s="189"/>
      <c r="E14" s="189"/>
      <c r="F14" s="189"/>
      <c r="G14" s="189"/>
      <c r="H14" s="189"/>
      <c r="I14" s="189"/>
      <c r="J14" s="189"/>
      <c r="K14" s="189"/>
      <c r="L14" s="189"/>
      <c r="M14" s="189"/>
      <c r="N14" s="189"/>
      <c r="O14" s="189"/>
      <c r="P14" s="189"/>
      <c r="Q14" s="189">
        <v>30</v>
      </c>
      <c r="R14" s="189"/>
      <c r="S14" s="189"/>
      <c r="T14" s="189"/>
      <c r="U14" s="189"/>
    </row>
    <row r="15" spans="1:21" ht="14.25">
      <c r="A15" s="189" t="s">
        <v>2961</v>
      </c>
      <c r="B15" s="189"/>
      <c r="C15" s="189"/>
      <c r="D15" s="189"/>
      <c r="E15" s="189"/>
      <c r="F15" s="189"/>
      <c r="G15" s="189"/>
      <c r="H15" s="189"/>
      <c r="I15" s="189"/>
      <c r="J15" s="189"/>
      <c r="K15" s="189"/>
      <c r="L15" s="189"/>
      <c r="M15" s="189"/>
      <c r="N15" s="189"/>
      <c r="O15" s="189"/>
      <c r="P15" s="189"/>
      <c r="Q15" s="189">
        <v>30</v>
      </c>
      <c r="R15" s="189"/>
      <c r="S15" s="189"/>
      <c r="T15" s="189"/>
      <c r="U15" s="189"/>
    </row>
    <row r="16" spans="1:21" ht="14.25">
      <c r="A16" s="189" t="s">
        <v>2962</v>
      </c>
      <c r="B16" s="189"/>
      <c r="C16" s="189"/>
      <c r="D16" s="189"/>
      <c r="E16" s="189"/>
      <c r="F16" s="189"/>
      <c r="G16" s="189"/>
      <c r="H16" s="189"/>
      <c r="I16" s="189"/>
      <c r="J16" s="189"/>
      <c r="K16" s="189"/>
      <c r="L16" s="189"/>
      <c r="M16" s="189"/>
      <c r="N16" s="189"/>
      <c r="O16" s="189"/>
      <c r="P16" s="189"/>
      <c r="Q16" s="189">
        <v>20</v>
      </c>
      <c r="R16" s="189"/>
      <c r="S16" s="189"/>
      <c r="T16" s="189"/>
      <c r="U16" s="189"/>
    </row>
    <row r="17" spans="1:21" ht="14.25">
      <c r="A17" s="189" t="s">
        <v>2963</v>
      </c>
      <c r="B17" s="189"/>
      <c r="C17" s="189"/>
      <c r="D17" s="189"/>
      <c r="E17" s="189"/>
      <c r="F17" s="189"/>
      <c r="G17" s="189"/>
      <c r="H17" s="189"/>
      <c r="I17" s="189"/>
      <c r="J17" s="189"/>
      <c r="K17" s="189"/>
      <c r="L17" s="189"/>
      <c r="M17" s="189"/>
      <c r="N17" s="189"/>
      <c r="O17" s="189"/>
      <c r="P17" s="189"/>
      <c r="Q17" s="189">
        <v>10</v>
      </c>
      <c r="R17" s="189"/>
      <c r="S17" s="189"/>
      <c r="T17" s="189"/>
      <c r="U17" s="189"/>
    </row>
    <row r="18" spans="1:21" ht="14.25">
      <c r="A18" s="189" t="s">
        <v>2964</v>
      </c>
      <c r="B18" s="189"/>
      <c r="C18" s="189"/>
      <c r="D18" s="189"/>
      <c r="E18" s="189"/>
      <c r="F18" s="189"/>
      <c r="G18" s="189">
        <v>14</v>
      </c>
      <c r="H18" s="189"/>
      <c r="I18" s="189"/>
      <c r="J18" s="189"/>
      <c r="K18" s="189"/>
      <c r="L18" s="189"/>
      <c r="M18" s="189"/>
      <c r="N18" s="189"/>
      <c r="O18" s="189"/>
      <c r="P18" s="189"/>
      <c r="Q18" s="189">
        <v>739</v>
      </c>
      <c r="R18" s="189"/>
      <c r="S18" s="189"/>
      <c r="T18" s="189"/>
      <c r="U18" s="189"/>
    </row>
    <row r="19" spans="1:21" ht="14.25">
      <c r="A19" s="189" t="s">
        <v>2965</v>
      </c>
      <c r="B19" s="189"/>
      <c r="C19" s="189"/>
      <c r="D19" s="189"/>
      <c r="E19" s="189"/>
      <c r="F19" s="189"/>
      <c r="G19" s="189">
        <v>14</v>
      </c>
      <c r="H19" s="189"/>
      <c r="I19" s="189"/>
      <c r="J19" s="189"/>
      <c r="K19" s="189"/>
      <c r="L19" s="189"/>
      <c r="M19" s="189"/>
      <c r="N19" s="189"/>
      <c r="O19" s="189"/>
      <c r="P19" s="189"/>
      <c r="Q19" s="189">
        <v>739</v>
      </c>
      <c r="R19" s="189"/>
      <c r="S19" s="189"/>
      <c r="T19" s="189"/>
      <c r="U19" s="189"/>
    </row>
    <row r="20" spans="1:21" ht="14.25">
      <c r="A20" s="189" t="s">
        <v>2966</v>
      </c>
      <c r="B20" s="189"/>
      <c r="C20" s="189"/>
      <c r="D20" s="189"/>
      <c r="E20" s="189"/>
      <c r="F20" s="189"/>
      <c r="G20" s="189"/>
      <c r="H20" s="189"/>
      <c r="I20" s="189"/>
      <c r="J20" s="189"/>
      <c r="K20" s="189"/>
      <c r="L20" s="189"/>
      <c r="M20" s="189"/>
      <c r="N20" s="189"/>
      <c r="O20" s="189"/>
      <c r="P20" s="189"/>
      <c r="Q20" s="189">
        <v>739</v>
      </c>
      <c r="R20" s="189"/>
      <c r="S20" s="189"/>
      <c r="T20" s="189"/>
      <c r="U20" s="189"/>
    </row>
    <row r="21" spans="1:21" ht="14.25">
      <c r="A21" s="189" t="s">
        <v>2967</v>
      </c>
      <c r="B21" s="189"/>
      <c r="C21" s="189"/>
      <c r="D21" s="189"/>
      <c r="E21" s="189"/>
      <c r="F21" s="189"/>
      <c r="G21" s="189"/>
      <c r="H21" s="189"/>
      <c r="I21" s="189"/>
      <c r="J21" s="189"/>
      <c r="K21" s="189"/>
      <c r="L21" s="189"/>
      <c r="M21" s="189"/>
      <c r="N21" s="189"/>
      <c r="O21" s="189"/>
      <c r="P21" s="189"/>
      <c r="Q21" s="189">
        <v>739</v>
      </c>
      <c r="R21" s="189"/>
      <c r="S21" s="189"/>
      <c r="T21" s="189"/>
      <c r="U21" s="189"/>
    </row>
    <row r="22" spans="1:21" ht="14.25">
      <c r="A22" s="189" t="s">
        <v>2968</v>
      </c>
      <c r="B22" s="189"/>
      <c r="C22" s="189"/>
      <c r="D22" s="189"/>
      <c r="E22" s="189"/>
      <c r="F22" s="189"/>
      <c r="G22" s="189">
        <v>14</v>
      </c>
      <c r="H22" s="189"/>
      <c r="I22" s="189"/>
      <c r="J22" s="189"/>
      <c r="K22" s="189"/>
      <c r="L22" s="189"/>
      <c r="M22" s="189"/>
      <c r="N22" s="189"/>
      <c r="O22" s="189"/>
      <c r="P22" s="189"/>
      <c r="Q22" s="189"/>
      <c r="R22" s="189"/>
      <c r="S22" s="189"/>
      <c r="T22" s="189"/>
      <c r="U22" s="189"/>
    </row>
    <row r="23" spans="1:21" ht="14.25">
      <c r="A23" s="189" t="s">
        <v>2969</v>
      </c>
      <c r="B23" s="189"/>
      <c r="C23" s="189"/>
      <c r="D23" s="189"/>
      <c r="E23" s="189"/>
      <c r="F23" s="189"/>
      <c r="G23" s="189">
        <v>14</v>
      </c>
      <c r="H23" s="189"/>
      <c r="I23" s="189"/>
      <c r="J23" s="189"/>
      <c r="K23" s="189"/>
      <c r="L23" s="189"/>
      <c r="M23" s="189"/>
      <c r="N23" s="189"/>
      <c r="O23" s="189"/>
      <c r="P23" s="189"/>
      <c r="Q23" s="189"/>
      <c r="R23" s="189"/>
      <c r="S23" s="189"/>
      <c r="T23" s="189"/>
      <c r="U23" s="189"/>
    </row>
    <row r="24" spans="1:21" ht="14.25">
      <c r="A24" s="189" t="s">
        <v>2970</v>
      </c>
      <c r="B24" s="189">
        <v>3</v>
      </c>
      <c r="C24" s="189"/>
      <c r="D24" s="189"/>
      <c r="E24" s="189">
        <v>3</v>
      </c>
      <c r="F24" s="189"/>
      <c r="G24" s="189"/>
      <c r="H24" s="189"/>
      <c r="I24" s="189"/>
      <c r="J24" s="189">
        <v>3</v>
      </c>
      <c r="K24" s="189"/>
      <c r="L24" s="189"/>
      <c r="M24" s="189"/>
      <c r="N24" s="189"/>
      <c r="O24" s="189"/>
      <c r="P24" s="189"/>
      <c r="Q24" s="190">
        <v>2960</v>
      </c>
      <c r="R24" s="189"/>
      <c r="S24" s="189"/>
      <c r="T24" s="189"/>
      <c r="U24" s="189"/>
    </row>
    <row r="25" spans="1:21" ht="14.25">
      <c r="A25" s="189" t="s">
        <v>2971</v>
      </c>
      <c r="B25" s="189"/>
      <c r="C25" s="189"/>
      <c r="D25" s="189"/>
      <c r="E25" s="189"/>
      <c r="F25" s="189"/>
      <c r="G25" s="189"/>
      <c r="H25" s="189"/>
      <c r="I25" s="189"/>
      <c r="J25" s="189"/>
      <c r="K25" s="189"/>
      <c r="L25" s="189"/>
      <c r="M25" s="189"/>
      <c r="N25" s="189"/>
      <c r="O25" s="189"/>
      <c r="P25" s="189"/>
      <c r="Q25" s="189">
        <v>60</v>
      </c>
      <c r="R25" s="189"/>
      <c r="S25" s="189"/>
      <c r="T25" s="189"/>
      <c r="U25" s="189"/>
    </row>
    <row r="26" spans="1:21" ht="14.25">
      <c r="A26" s="189" t="s">
        <v>2972</v>
      </c>
      <c r="B26" s="189"/>
      <c r="C26" s="189"/>
      <c r="D26" s="189"/>
      <c r="E26" s="189"/>
      <c r="F26" s="189"/>
      <c r="G26" s="189"/>
      <c r="H26" s="189"/>
      <c r="I26" s="189"/>
      <c r="J26" s="189"/>
      <c r="K26" s="189"/>
      <c r="L26" s="189"/>
      <c r="M26" s="189"/>
      <c r="N26" s="189"/>
      <c r="O26" s="189"/>
      <c r="P26" s="189"/>
      <c r="Q26" s="189">
        <v>60</v>
      </c>
      <c r="R26" s="189"/>
      <c r="S26" s="189"/>
      <c r="T26" s="189"/>
      <c r="U26" s="189"/>
    </row>
    <row r="27" spans="1:21" ht="14.25">
      <c r="A27" s="189" t="s">
        <v>2973</v>
      </c>
      <c r="B27" s="189"/>
      <c r="C27" s="189"/>
      <c r="D27" s="189"/>
      <c r="E27" s="189"/>
      <c r="F27" s="189"/>
      <c r="G27" s="189"/>
      <c r="H27" s="189"/>
      <c r="I27" s="189"/>
      <c r="J27" s="189"/>
      <c r="K27" s="189"/>
      <c r="L27" s="189"/>
      <c r="M27" s="189"/>
      <c r="N27" s="189"/>
      <c r="O27" s="189"/>
      <c r="P27" s="189"/>
      <c r="Q27" s="189">
        <v>60</v>
      </c>
      <c r="R27" s="189"/>
      <c r="S27" s="189"/>
      <c r="T27" s="189"/>
      <c r="U27" s="189"/>
    </row>
    <row r="28" spans="1:21" ht="14.25">
      <c r="A28" s="189" t="s">
        <v>2974</v>
      </c>
      <c r="B28" s="189"/>
      <c r="C28" s="189"/>
      <c r="D28" s="189"/>
      <c r="E28" s="189"/>
      <c r="F28" s="189"/>
      <c r="G28" s="189"/>
      <c r="H28" s="189"/>
      <c r="I28" s="189"/>
      <c r="J28" s="189"/>
      <c r="K28" s="189"/>
      <c r="L28" s="189"/>
      <c r="M28" s="189"/>
      <c r="N28" s="189"/>
      <c r="O28" s="189"/>
      <c r="P28" s="189"/>
      <c r="Q28" s="190">
        <v>2900</v>
      </c>
      <c r="R28" s="189"/>
      <c r="S28" s="189"/>
      <c r="T28" s="189"/>
      <c r="U28" s="189"/>
    </row>
    <row r="29" spans="1:21" ht="14.25">
      <c r="A29" s="189" t="s">
        <v>2975</v>
      </c>
      <c r="B29" s="189"/>
      <c r="C29" s="189"/>
      <c r="D29" s="189"/>
      <c r="E29" s="189"/>
      <c r="F29" s="189"/>
      <c r="G29" s="189"/>
      <c r="H29" s="189"/>
      <c r="I29" s="189"/>
      <c r="J29" s="189"/>
      <c r="K29" s="189"/>
      <c r="L29" s="189"/>
      <c r="M29" s="189"/>
      <c r="N29" s="189"/>
      <c r="O29" s="189"/>
      <c r="P29" s="189"/>
      <c r="Q29" s="190">
        <v>2900</v>
      </c>
      <c r="R29" s="189"/>
      <c r="S29" s="189"/>
      <c r="T29" s="189"/>
      <c r="U29" s="189"/>
    </row>
    <row r="30" spans="1:21" ht="14.25">
      <c r="A30" s="189" t="s">
        <v>2976</v>
      </c>
      <c r="B30" s="189"/>
      <c r="C30" s="189"/>
      <c r="D30" s="189"/>
      <c r="E30" s="189"/>
      <c r="F30" s="189"/>
      <c r="G30" s="189"/>
      <c r="H30" s="189"/>
      <c r="I30" s="189"/>
      <c r="J30" s="189"/>
      <c r="K30" s="189"/>
      <c r="L30" s="189"/>
      <c r="M30" s="189"/>
      <c r="N30" s="189"/>
      <c r="O30" s="189"/>
      <c r="P30" s="189"/>
      <c r="Q30" s="190">
        <v>2900</v>
      </c>
      <c r="R30" s="189"/>
      <c r="S30" s="189"/>
      <c r="T30" s="189"/>
      <c r="U30" s="189"/>
    </row>
    <row r="31" spans="1:21" ht="14.25">
      <c r="A31" s="189" t="s">
        <v>2977</v>
      </c>
      <c r="B31" s="189">
        <v>3</v>
      </c>
      <c r="C31" s="189"/>
      <c r="D31" s="189"/>
      <c r="E31" s="189">
        <v>3</v>
      </c>
      <c r="F31" s="189"/>
      <c r="G31" s="189"/>
      <c r="H31" s="189"/>
      <c r="I31" s="189"/>
      <c r="J31" s="189">
        <v>3</v>
      </c>
      <c r="K31" s="189"/>
      <c r="L31" s="189"/>
      <c r="M31" s="189"/>
      <c r="N31" s="189"/>
      <c r="O31" s="189"/>
      <c r="P31" s="189"/>
      <c r="Q31" s="189"/>
      <c r="R31" s="189"/>
      <c r="S31" s="189"/>
      <c r="T31" s="189"/>
      <c r="U31" s="189"/>
    </row>
    <row r="32" spans="1:21" ht="14.25">
      <c r="A32" s="189" t="s">
        <v>2978</v>
      </c>
      <c r="B32" s="189">
        <v>3</v>
      </c>
      <c r="C32" s="189"/>
      <c r="D32" s="189"/>
      <c r="E32" s="189">
        <v>3</v>
      </c>
      <c r="F32" s="189"/>
      <c r="G32" s="189"/>
      <c r="H32" s="189"/>
      <c r="I32" s="189"/>
      <c r="J32" s="189">
        <v>3</v>
      </c>
      <c r="K32" s="189"/>
      <c r="L32" s="189"/>
      <c r="M32" s="189"/>
      <c r="N32" s="189"/>
      <c r="O32" s="189"/>
      <c r="P32" s="189"/>
      <c r="Q32" s="189"/>
      <c r="R32" s="189"/>
      <c r="S32" s="189"/>
      <c r="T32" s="189"/>
      <c r="U32" s="189"/>
    </row>
    <row r="33" spans="1:21" ht="14.25">
      <c r="A33" s="189" t="s">
        <v>2979</v>
      </c>
      <c r="B33" s="189">
        <v>3</v>
      </c>
      <c r="C33" s="189"/>
      <c r="D33" s="189"/>
      <c r="E33" s="189">
        <v>3</v>
      </c>
      <c r="F33" s="189"/>
      <c r="G33" s="189"/>
      <c r="H33" s="189"/>
      <c r="I33" s="189"/>
      <c r="J33" s="189">
        <v>3</v>
      </c>
      <c r="K33" s="189"/>
      <c r="L33" s="189"/>
      <c r="M33" s="189"/>
      <c r="N33" s="189"/>
      <c r="O33" s="189"/>
      <c r="P33" s="189"/>
      <c r="Q33" s="189"/>
      <c r="R33" s="189"/>
      <c r="S33" s="189"/>
      <c r="T33" s="189"/>
      <c r="U33" s="189"/>
    </row>
    <row r="34" spans="1:21" ht="14.25">
      <c r="A34" s="189" t="s">
        <v>2980</v>
      </c>
      <c r="B34" s="189">
        <v>41</v>
      </c>
      <c r="C34" s="189">
        <v>35</v>
      </c>
      <c r="D34" s="189">
        <v>5</v>
      </c>
      <c r="E34" s="189">
        <v>5</v>
      </c>
      <c r="F34" s="189">
        <v>33</v>
      </c>
      <c r="G34" s="189">
        <v>49</v>
      </c>
      <c r="H34" s="189">
        <v>222</v>
      </c>
      <c r="I34" s="189">
        <v>5</v>
      </c>
      <c r="J34" s="189">
        <v>5</v>
      </c>
      <c r="K34" s="189">
        <v>5</v>
      </c>
      <c r="L34" s="189">
        <v>5</v>
      </c>
      <c r="M34" s="189">
        <v>5</v>
      </c>
      <c r="N34" s="189">
        <v>5</v>
      </c>
      <c r="O34" s="189">
        <v>5</v>
      </c>
      <c r="P34" s="189">
        <v>5</v>
      </c>
      <c r="Q34" s="189">
        <v>46</v>
      </c>
      <c r="R34" s="189">
        <v>32</v>
      </c>
      <c r="S34" s="189">
        <v>33</v>
      </c>
      <c r="T34" s="189">
        <v>55</v>
      </c>
      <c r="U34" s="189">
        <v>33</v>
      </c>
    </row>
    <row r="35" spans="1:21" ht="14.25">
      <c r="A35" s="189" t="s">
        <v>2981</v>
      </c>
      <c r="B35" s="189">
        <v>5</v>
      </c>
      <c r="C35" s="189">
        <v>5</v>
      </c>
      <c r="D35" s="189">
        <v>5</v>
      </c>
      <c r="E35" s="189">
        <v>5</v>
      </c>
      <c r="F35" s="189">
        <v>5</v>
      </c>
      <c r="G35" s="189">
        <v>5</v>
      </c>
      <c r="H35" s="189">
        <v>5</v>
      </c>
      <c r="I35" s="189">
        <v>5</v>
      </c>
      <c r="J35" s="189">
        <v>5</v>
      </c>
      <c r="K35" s="189">
        <v>5</v>
      </c>
      <c r="L35" s="189">
        <v>5</v>
      </c>
      <c r="M35" s="189">
        <v>5</v>
      </c>
      <c r="N35" s="189">
        <v>5</v>
      </c>
      <c r="O35" s="189">
        <v>5</v>
      </c>
      <c r="P35" s="189">
        <v>5</v>
      </c>
      <c r="Q35" s="189">
        <v>5</v>
      </c>
      <c r="R35" s="189">
        <v>5</v>
      </c>
      <c r="S35" s="189">
        <v>5</v>
      </c>
      <c r="T35" s="189">
        <v>5</v>
      </c>
      <c r="U35" s="189">
        <v>5</v>
      </c>
    </row>
    <row r="36" spans="1:21" ht="14.25">
      <c r="A36" s="189" t="s">
        <v>2982</v>
      </c>
      <c r="B36" s="189">
        <v>5</v>
      </c>
      <c r="C36" s="189">
        <v>5</v>
      </c>
      <c r="D36" s="189">
        <v>5</v>
      </c>
      <c r="E36" s="189">
        <v>5</v>
      </c>
      <c r="F36" s="189">
        <v>5</v>
      </c>
      <c r="G36" s="189">
        <v>5</v>
      </c>
      <c r="H36" s="189">
        <v>5</v>
      </c>
      <c r="I36" s="189">
        <v>5</v>
      </c>
      <c r="J36" s="189">
        <v>5</v>
      </c>
      <c r="K36" s="189">
        <v>5</v>
      </c>
      <c r="L36" s="189">
        <v>5</v>
      </c>
      <c r="M36" s="189">
        <v>5</v>
      </c>
      <c r="N36" s="189">
        <v>5</v>
      </c>
      <c r="O36" s="189">
        <v>5</v>
      </c>
      <c r="P36" s="189">
        <v>5</v>
      </c>
      <c r="Q36" s="189">
        <v>5</v>
      </c>
      <c r="R36" s="189">
        <v>5</v>
      </c>
      <c r="S36" s="189">
        <v>5</v>
      </c>
      <c r="T36" s="189">
        <v>5</v>
      </c>
      <c r="U36" s="189">
        <v>5</v>
      </c>
    </row>
    <row r="37" spans="1:21" ht="14.25">
      <c r="A37" s="189" t="s">
        <v>2983</v>
      </c>
      <c r="B37" s="189">
        <v>3</v>
      </c>
      <c r="C37" s="189">
        <v>3</v>
      </c>
      <c r="D37" s="189">
        <v>3</v>
      </c>
      <c r="E37" s="189">
        <v>3</v>
      </c>
      <c r="F37" s="189">
        <v>3</v>
      </c>
      <c r="G37" s="189">
        <v>3</v>
      </c>
      <c r="H37" s="189">
        <v>3</v>
      </c>
      <c r="I37" s="189">
        <v>3</v>
      </c>
      <c r="J37" s="189">
        <v>3</v>
      </c>
      <c r="K37" s="189">
        <v>3</v>
      </c>
      <c r="L37" s="189">
        <v>3</v>
      </c>
      <c r="M37" s="189">
        <v>3</v>
      </c>
      <c r="N37" s="189">
        <v>3</v>
      </c>
      <c r="O37" s="189">
        <v>3</v>
      </c>
      <c r="P37" s="189">
        <v>3</v>
      </c>
      <c r="Q37" s="189">
        <v>3</v>
      </c>
      <c r="R37" s="189">
        <v>3</v>
      </c>
      <c r="S37" s="189">
        <v>3</v>
      </c>
      <c r="T37" s="189">
        <v>3</v>
      </c>
      <c r="U37" s="189">
        <v>3</v>
      </c>
    </row>
    <row r="38" spans="1:21" ht="14.25">
      <c r="A38" s="189" t="s">
        <v>2984</v>
      </c>
      <c r="B38" s="189">
        <v>1.5</v>
      </c>
      <c r="C38" s="189">
        <v>1.5</v>
      </c>
      <c r="D38" s="189">
        <v>1.5</v>
      </c>
      <c r="E38" s="189">
        <v>1.5</v>
      </c>
      <c r="F38" s="189">
        <v>1.5</v>
      </c>
      <c r="G38" s="189">
        <v>1.5</v>
      </c>
      <c r="H38" s="189">
        <v>1.5</v>
      </c>
      <c r="I38" s="189">
        <v>1.5</v>
      </c>
      <c r="J38" s="189">
        <v>1.5</v>
      </c>
      <c r="K38" s="189">
        <v>1.5</v>
      </c>
      <c r="L38" s="189">
        <v>1.5</v>
      </c>
      <c r="M38" s="189">
        <v>1.5</v>
      </c>
      <c r="N38" s="189">
        <v>1.5</v>
      </c>
      <c r="O38" s="189">
        <v>1.5</v>
      </c>
      <c r="P38" s="189">
        <v>1.5</v>
      </c>
      <c r="Q38" s="189">
        <v>1.5</v>
      </c>
      <c r="R38" s="189">
        <v>1.5</v>
      </c>
      <c r="S38" s="189">
        <v>1.5</v>
      </c>
      <c r="T38" s="189">
        <v>1.5</v>
      </c>
      <c r="U38" s="189">
        <v>1.5</v>
      </c>
    </row>
    <row r="39" spans="1:21" ht="14.25">
      <c r="A39" s="189" t="s">
        <v>2985</v>
      </c>
      <c r="B39" s="189">
        <v>0.5</v>
      </c>
      <c r="C39" s="189">
        <v>0.5</v>
      </c>
      <c r="D39" s="189">
        <v>0.5</v>
      </c>
      <c r="E39" s="189">
        <v>0.5</v>
      </c>
      <c r="F39" s="189">
        <v>0.5</v>
      </c>
      <c r="G39" s="189">
        <v>0.5</v>
      </c>
      <c r="H39" s="189">
        <v>0.5</v>
      </c>
      <c r="I39" s="189">
        <v>0.5</v>
      </c>
      <c r="J39" s="189">
        <v>0.5</v>
      </c>
      <c r="K39" s="189">
        <v>0.5</v>
      </c>
      <c r="L39" s="189">
        <v>0.5</v>
      </c>
      <c r="M39" s="189">
        <v>0.5</v>
      </c>
      <c r="N39" s="189">
        <v>0.5</v>
      </c>
      <c r="O39" s="189">
        <v>0.5</v>
      </c>
      <c r="P39" s="189">
        <v>0.5</v>
      </c>
      <c r="Q39" s="189">
        <v>0.5</v>
      </c>
      <c r="R39" s="189">
        <v>0.5</v>
      </c>
      <c r="S39" s="189">
        <v>0.5</v>
      </c>
      <c r="T39" s="189">
        <v>0.5</v>
      </c>
      <c r="U39" s="189">
        <v>0.5</v>
      </c>
    </row>
    <row r="40" spans="1:21" ht="14.25">
      <c r="A40" s="189" t="s">
        <v>2986</v>
      </c>
      <c r="B40" s="189">
        <v>36</v>
      </c>
      <c r="C40" s="189">
        <v>30</v>
      </c>
      <c r="D40" s="189"/>
      <c r="E40" s="189"/>
      <c r="F40" s="189">
        <v>28</v>
      </c>
      <c r="G40" s="189">
        <v>44</v>
      </c>
      <c r="H40" s="189">
        <v>217</v>
      </c>
      <c r="I40" s="189"/>
      <c r="J40" s="189"/>
      <c r="K40" s="189"/>
      <c r="L40" s="189"/>
      <c r="M40" s="189"/>
      <c r="N40" s="189"/>
      <c r="O40" s="189"/>
      <c r="P40" s="189"/>
      <c r="Q40" s="189">
        <v>41</v>
      </c>
      <c r="R40" s="189">
        <v>27</v>
      </c>
      <c r="S40" s="189">
        <v>28</v>
      </c>
      <c r="T40" s="189">
        <v>50</v>
      </c>
      <c r="U40" s="189">
        <v>28</v>
      </c>
    </row>
    <row r="41" spans="1:21" ht="14.25">
      <c r="A41" s="189" t="s">
        <v>2987</v>
      </c>
      <c r="B41" s="189">
        <v>36</v>
      </c>
      <c r="C41" s="189">
        <v>30</v>
      </c>
      <c r="D41" s="189"/>
      <c r="E41" s="189"/>
      <c r="F41" s="189">
        <v>28</v>
      </c>
      <c r="G41" s="189">
        <v>44</v>
      </c>
      <c r="H41" s="189">
        <v>217</v>
      </c>
      <c r="I41" s="189"/>
      <c r="J41" s="189"/>
      <c r="K41" s="189"/>
      <c r="L41" s="189"/>
      <c r="M41" s="189"/>
      <c r="N41" s="189"/>
      <c r="O41" s="189"/>
      <c r="P41" s="189"/>
      <c r="Q41" s="189">
        <v>41</v>
      </c>
      <c r="R41" s="189">
        <v>27</v>
      </c>
      <c r="S41" s="189">
        <v>28</v>
      </c>
      <c r="T41" s="189">
        <v>50</v>
      </c>
      <c r="U41" s="189">
        <v>28</v>
      </c>
    </row>
    <row r="42" spans="1:21" ht="14.25">
      <c r="A42" s="189" t="s">
        <v>2988</v>
      </c>
      <c r="B42" s="189">
        <v>36</v>
      </c>
      <c r="C42" s="189">
        <v>30</v>
      </c>
      <c r="D42" s="189"/>
      <c r="E42" s="189"/>
      <c r="F42" s="189">
        <v>28</v>
      </c>
      <c r="G42" s="189">
        <v>44</v>
      </c>
      <c r="H42" s="189">
        <v>217</v>
      </c>
      <c r="I42" s="189"/>
      <c r="J42" s="189"/>
      <c r="K42" s="189"/>
      <c r="L42" s="189"/>
      <c r="M42" s="189"/>
      <c r="N42" s="189"/>
      <c r="O42" s="189"/>
      <c r="P42" s="189"/>
      <c r="Q42" s="189">
        <v>41</v>
      </c>
      <c r="R42" s="189">
        <v>27</v>
      </c>
      <c r="S42" s="189">
        <v>28</v>
      </c>
      <c r="T42" s="189">
        <v>50</v>
      </c>
      <c r="U42" s="189">
        <v>28</v>
      </c>
    </row>
    <row r="43" spans="1:21" ht="14.25">
      <c r="A43" s="189" t="s">
        <v>2989</v>
      </c>
      <c r="B43" s="189">
        <v>64.55</v>
      </c>
      <c r="C43" s="189">
        <v>79.03</v>
      </c>
      <c r="D43" s="189">
        <v>58.14</v>
      </c>
      <c r="E43" s="189">
        <v>65.72</v>
      </c>
      <c r="F43" s="189">
        <v>51.75</v>
      </c>
      <c r="G43" s="189">
        <v>115.1</v>
      </c>
      <c r="H43" s="189">
        <v>74.57</v>
      </c>
      <c r="I43" s="189">
        <v>73.42</v>
      </c>
      <c r="J43" s="189">
        <v>68.91</v>
      </c>
      <c r="K43" s="189">
        <v>113.77</v>
      </c>
      <c r="L43" s="189">
        <v>59.71</v>
      </c>
      <c r="M43" s="189">
        <v>56.55</v>
      </c>
      <c r="N43" s="189">
        <v>75.7</v>
      </c>
      <c r="O43" s="189">
        <v>71.92</v>
      </c>
      <c r="P43" s="189">
        <v>25.09</v>
      </c>
      <c r="Q43" s="189">
        <v>25.52</v>
      </c>
      <c r="R43" s="189">
        <v>51.54</v>
      </c>
      <c r="S43" s="189">
        <v>75.24</v>
      </c>
      <c r="T43" s="189">
        <v>78.89</v>
      </c>
      <c r="U43" s="189">
        <v>42.4</v>
      </c>
    </row>
    <row r="44" spans="1:21" ht="14.25">
      <c r="A44" s="189" t="s">
        <v>2990</v>
      </c>
      <c r="B44" s="189">
        <v>46.62</v>
      </c>
      <c r="C44" s="189">
        <v>76.77</v>
      </c>
      <c r="D44" s="189">
        <v>56.28</v>
      </c>
      <c r="E44" s="189">
        <v>65.26</v>
      </c>
      <c r="F44" s="189">
        <v>51.75</v>
      </c>
      <c r="G44" s="189">
        <v>114.67</v>
      </c>
      <c r="H44" s="189">
        <v>74.57</v>
      </c>
      <c r="I44" s="189">
        <v>72.32</v>
      </c>
      <c r="J44" s="189">
        <v>68.54</v>
      </c>
      <c r="K44" s="189">
        <v>98.42</v>
      </c>
      <c r="L44" s="189">
        <v>43.31</v>
      </c>
      <c r="M44" s="189">
        <v>44.18</v>
      </c>
      <c r="N44" s="189">
        <v>63.12</v>
      </c>
      <c r="O44" s="189">
        <v>71.5</v>
      </c>
      <c r="P44" s="189">
        <v>25.09</v>
      </c>
      <c r="Q44" s="189">
        <v>25.15</v>
      </c>
      <c r="R44" s="189">
        <v>50.81</v>
      </c>
      <c r="S44" s="189">
        <v>71.05</v>
      </c>
      <c r="T44" s="189">
        <v>64.34</v>
      </c>
      <c r="U44" s="189">
        <v>39.85</v>
      </c>
    </row>
    <row r="45" spans="1:21" ht="14.25">
      <c r="A45" s="189" t="s">
        <v>2991</v>
      </c>
      <c r="B45" s="189">
        <v>46.62</v>
      </c>
      <c r="C45" s="189">
        <v>76.77</v>
      </c>
      <c r="D45" s="189">
        <v>56.28</v>
      </c>
      <c r="E45" s="189">
        <v>65.26</v>
      </c>
      <c r="F45" s="189">
        <v>51.75</v>
      </c>
      <c r="G45" s="189">
        <v>114.67</v>
      </c>
      <c r="H45" s="189">
        <v>74.57</v>
      </c>
      <c r="I45" s="189">
        <v>72.32</v>
      </c>
      <c r="J45" s="189">
        <v>68.54</v>
      </c>
      <c r="K45" s="189">
        <v>98.42</v>
      </c>
      <c r="L45" s="189">
        <v>43.31</v>
      </c>
      <c r="M45" s="189">
        <v>44.18</v>
      </c>
      <c r="N45" s="189">
        <v>63.12</v>
      </c>
      <c r="O45" s="189">
        <v>71.5</v>
      </c>
      <c r="P45" s="189">
        <v>25.09</v>
      </c>
      <c r="Q45" s="189">
        <v>25.15</v>
      </c>
      <c r="R45" s="189">
        <v>50.81</v>
      </c>
      <c r="S45" s="189">
        <v>71.05</v>
      </c>
      <c r="T45" s="189">
        <v>64.34</v>
      </c>
      <c r="U45" s="189">
        <v>39.85</v>
      </c>
    </row>
    <row r="46" spans="1:21" ht="14.25">
      <c r="A46" s="189" t="s">
        <v>2992</v>
      </c>
      <c r="B46" s="189">
        <v>1.95</v>
      </c>
      <c r="C46" s="189">
        <v>1.95</v>
      </c>
      <c r="D46" s="189">
        <v>1.95</v>
      </c>
      <c r="E46" s="189">
        <v>1.95</v>
      </c>
      <c r="F46" s="189">
        <v>1.95</v>
      </c>
      <c r="G46" s="189">
        <v>1.95</v>
      </c>
      <c r="H46" s="189">
        <v>1.95</v>
      </c>
      <c r="I46" s="189">
        <v>1.95</v>
      </c>
      <c r="J46" s="189">
        <v>1.95</v>
      </c>
      <c r="K46" s="189">
        <v>1.95</v>
      </c>
      <c r="L46" s="189">
        <v>1.95</v>
      </c>
      <c r="M46" s="189">
        <v>1.95</v>
      </c>
      <c r="N46" s="189">
        <v>1.95</v>
      </c>
      <c r="O46" s="189">
        <v>1.95</v>
      </c>
      <c r="P46" s="189">
        <v>1.95</v>
      </c>
      <c r="Q46" s="189">
        <v>1.95</v>
      </c>
      <c r="R46" s="189">
        <v>1.95</v>
      </c>
      <c r="S46" s="189">
        <v>1.95</v>
      </c>
      <c r="T46" s="189">
        <v>1.95</v>
      </c>
      <c r="U46" s="189">
        <v>1.95</v>
      </c>
    </row>
    <row r="47" spans="1:21" ht="14.25">
      <c r="A47" s="189" t="s">
        <v>2993</v>
      </c>
      <c r="B47" s="189">
        <v>3.13</v>
      </c>
      <c r="C47" s="189">
        <v>3.13</v>
      </c>
      <c r="D47" s="189">
        <v>3.13</v>
      </c>
      <c r="E47" s="189">
        <v>3.13</v>
      </c>
      <c r="F47" s="189">
        <v>3.13</v>
      </c>
      <c r="G47" s="189">
        <v>3.13</v>
      </c>
      <c r="H47" s="189">
        <v>3.13</v>
      </c>
      <c r="I47" s="189">
        <v>3.13</v>
      </c>
      <c r="J47" s="189">
        <v>3.13</v>
      </c>
      <c r="K47" s="189">
        <v>3.13</v>
      </c>
      <c r="L47" s="189">
        <v>3.13</v>
      </c>
      <c r="M47" s="189">
        <v>3.13</v>
      </c>
      <c r="N47" s="189">
        <v>3.13</v>
      </c>
      <c r="O47" s="189">
        <v>3.13</v>
      </c>
      <c r="P47" s="189">
        <v>3.13</v>
      </c>
      <c r="Q47" s="189">
        <v>3.13</v>
      </c>
      <c r="R47" s="189">
        <v>3.13</v>
      </c>
      <c r="S47" s="189">
        <v>3.13</v>
      </c>
      <c r="T47" s="189">
        <v>3.13</v>
      </c>
      <c r="U47" s="189">
        <v>3.13</v>
      </c>
    </row>
    <row r="48" spans="1:21" ht="14.25">
      <c r="A48" s="189" t="s">
        <v>2994</v>
      </c>
      <c r="B48" s="189">
        <v>41.53</v>
      </c>
      <c r="C48" s="189">
        <v>71.68</v>
      </c>
      <c r="D48" s="189">
        <v>51.2</v>
      </c>
      <c r="E48" s="189">
        <v>60.18</v>
      </c>
      <c r="F48" s="189">
        <v>46.66</v>
      </c>
      <c r="G48" s="189">
        <v>109.59</v>
      </c>
      <c r="H48" s="189">
        <v>69.48</v>
      </c>
      <c r="I48" s="189">
        <v>67.23</v>
      </c>
      <c r="J48" s="189">
        <v>63.46</v>
      </c>
      <c r="K48" s="189">
        <v>93.33</v>
      </c>
      <c r="L48" s="189">
        <v>38.23</v>
      </c>
      <c r="M48" s="189">
        <v>39.09</v>
      </c>
      <c r="N48" s="189">
        <v>58.04</v>
      </c>
      <c r="O48" s="189">
        <v>66.41</v>
      </c>
      <c r="P48" s="189">
        <v>20.01</v>
      </c>
      <c r="Q48" s="189">
        <v>20.07</v>
      </c>
      <c r="R48" s="189">
        <v>45.72</v>
      </c>
      <c r="S48" s="189">
        <v>65.96</v>
      </c>
      <c r="T48" s="189">
        <v>59.25</v>
      </c>
      <c r="U48" s="189">
        <v>34.77</v>
      </c>
    </row>
    <row r="49" spans="1:21" ht="14.25">
      <c r="A49" s="189" t="s">
        <v>2995</v>
      </c>
      <c r="B49" s="189">
        <v>17.93</v>
      </c>
      <c r="C49" s="189">
        <v>2.26</v>
      </c>
      <c r="D49" s="189">
        <v>1.86</v>
      </c>
      <c r="E49" s="189">
        <v>0.46</v>
      </c>
      <c r="F49" s="189"/>
      <c r="G49" s="189">
        <v>0.43</v>
      </c>
      <c r="H49" s="189"/>
      <c r="I49" s="189">
        <v>1.1</v>
      </c>
      <c r="J49" s="189">
        <v>0.37</v>
      </c>
      <c r="K49" s="189">
        <v>15.35</v>
      </c>
      <c r="L49" s="189">
        <v>16.4</v>
      </c>
      <c r="M49" s="189">
        <v>12.37</v>
      </c>
      <c r="N49" s="189">
        <v>12.58</v>
      </c>
      <c r="O49" s="189">
        <v>0.43</v>
      </c>
      <c r="P49" s="189"/>
      <c r="Q49" s="189">
        <v>0.37</v>
      </c>
      <c r="R49" s="189">
        <v>0.73</v>
      </c>
      <c r="S49" s="189">
        <v>4.19</v>
      </c>
      <c r="T49" s="189">
        <v>14.55</v>
      </c>
      <c r="U49" s="189">
        <v>2.54</v>
      </c>
    </row>
    <row r="50" spans="1:21" ht="14.25">
      <c r="A50" s="189" t="s">
        <v>2996</v>
      </c>
      <c r="B50" s="189">
        <v>17.93</v>
      </c>
      <c r="C50" s="189">
        <v>2.26</v>
      </c>
      <c r="D50" s="189">
        <v>1.86</v>
      </c>
      <c r="E50" s="189">
        <v>0.46</v>
      </c>
      <c r="F50" s="189"/>
      <c r="G50" s="189">
        <v>0.43</v>
      </c>
      <c r="H50" s="189"/>
      <c r="I50" s="189">
        <v>1.1</v>
      </c>
      <c r="J50" s="189">
        <v>0.37</v>
      </c>
      <c r="K50" s="189">
        <v>15.35</v>
      </c>
      <c r="L50" s="189">
        <v>16.4</v>
      </c>
      <c r="M50" s="189">
        <v>12.37</v>
      </c>
      <c r="N50" s="189">
        <v>12.58</v>
      </c>
      <c r="O50" s="189">
        <v>0.43</v>
      </c>
      <c r="P50" s="189"/>
      <c r="Q50" s="189">
        <v>0.37</v>
      </c>
      <c r="R50" s="189">
        <v>0.73</v>
      </c>
      <c r="S50" s="189">
        <v>4.19</v>
      </c>
      <c r="T50" s="189">
        <v>14.55</v>
      </c>
      <c r="U50" s="189">
        <v>2.54</v>
      </c>
    </row>
    <row r="51" spans="1:21" ht="14.25">
      <c r="A51" s="189" t="s">
        <v>2997</v>
      </c>
      <c r="B51" s="189">
        <v>17.93</v>
      </c>
      <c r="C51" s="189">
        <v>2.26</v>
      </c>
      <c r="D51" s="189">
        <v>1.86</v>
      </c>
      <c r="E51" s="189">
        <v>0.46</v>
      </c>
      <c r="F51" s="189"/>
      <c r="G51" s="189">
        <v>0.43</v>
      </c>
      <c r="H51" s="189"/>
      <c r="I51" s="189">
        <v>1.1</v>
      </c>
      <c r="J51" s="189">
        <v>0.37</v>
      </c>
      <c r="K51" s="189">
        <v>15.35</v>
      </c>
      <c r="L51" s="189">
        <v>16.4</v>
      </c>
      <c r="M51" s="189">
        <v>12.37</v>
      </c>
      <c r="N51" s="189">
        <v>12.58</v>
      </c>
      <c r="O51" s="189">
        <v>0.43</v>
      </c>
      <c r="P51" s="189"/>
      <c r="Q51" s="189">
        <v>0.37</v>
      </c>
      <c r="R51" s="189">
        <v>0.73</v>
      </c>
      <c r="S51" s="189">
        <v>4.19</v>
      </c>
      <c r="T51" s="189">
        <v>14.55</v>
      </c>
      <c r="U51" s="189">
        <v>2.54</v>
      </c>
    </row>
    <row r="52" spans="1:21" ht="14.25">
      <c r="A52" s="189" t="s">
        <v>2998</v>
      </c>
      <c r="B52" s="189">
        <v>34</v>
      </c>
      <c r="C52" s="189">
        <v>22</v>
      </c>
      <c r="D52" s="189">
        <v>23</v>
      </c>
      <c r="E52" s="189">
        <v>25</v>
      </c>
      <c r="F52" s="189">
        <v>25</v>
      </c>
      <c r="G52" s="189">
        <v>40</v>
      </c>
      <c r="H52" s="189">
        <v>47</v>
      </c>
      <c r="I52" s="189">
        <v>18</v>
      </c>
      <c r="J52" s="189">
        <v>23</v>
      </c>
      <c r="K52" s="189">
        <v>37</v>
      </c>
      <c r="L52" s="189">
        <v>33</v>
      </c>
      <c r="M52" s="189">
        <v>18</v>
      </c>
      <c r="N52" s="189">
        <v>29</v>
      </c>
      <c r="O52" s="189">
        <v>42</v>
      </c>
      <c r="P52" s="189">
        <v>28</v>
      </c>
      <c r="Q52" s="189">
        <v>49</v>
      </c>
      <c r="R52" s="189">
        <v>54</v>
      </c>
      <c r="S52" s="189">
        <v>30</v>
      </c>
      <c r="T52" s="189">
        <v>62</v>
      </c>
      <c r="U52" s="189">
        <v>58</v>
      </c>
    </row>
    <row r="53" spans="1:21" ht="14.25">
      <c r="A53" s="189" t="s">
        <v>2999</v>
      </c>
      <c r="B53" s="189">
        <v>34</v>
      </c>
      <c r="C53" s="189">
        <v>22</v>
      </c>
      <c r="D53" s="189">
        <v>23</v>
      </c>
      <c r="E53" s="189">
        <v>25</v>
      </c>
      <c r="F53" s="189">
        <v>25</v>
      </c>
      <c r="G53" s="189">
        <v>40</v>
      </c>
      <c r="H53" s="189">
        <v>47</v>
      </c>
      <c r="I53" s="189">
        <v>18</v>
      </c>
      <c r="J53" s="189">
        <v>23</v>
      </c>
      <c r="K53" s="189">
        <v>37</v>
      </c>
      <c r="L53" s="189">
        <v>33</v>
      </c>
      <c r="M53" s="189">
        <v>18</v>
      </c>
      <c r="N53" s="189">
        <v>29</v>
      </c>
      <c r="O53" s="189">
        <v>42</v>
      </c>
      <c r="P53" s="189">
        <v>28</v>
      </c>
      <c r="Q53" s="189">
        <v>49</v>
      </c>
      <c r="R53" s="189">
        <v>54</v>
      </c>
      <c r="S53" s="189">
        <v>30</v>
      </c>
      <c r="T53" s="189">
        <v>62</v>
      </c>
      <c r="U53" s="189">
        <v>58</v>
      </c>
    </row>
    <row r="54" spans="1:21" ht="14.25">
      <c r="A54" s="189" t="s">
        <v>3000</v>
      </c>
      <c r="B54" s="189">
        <v>34</v>
      </c>
      <c r="C54" s="189">
        <v>22</v>
      </c>
      <c r="D54" s="189">
        <v>23</v>
      </c>
      <c r="E54" s="189">
        <v>25</v>
      </c>
      <c r="F54" s="189">
        <v>25</v>
      </c>
      <c r="G54" s="189">
        <v>40</v>
      </c>
      <c r="H54" s="189">
        <v>47</v>
      </c>
      <c r="I54" s="189">
        <v>18</v>
      </c>
      <c r="J54" s="189">
        <v>23</v>
      </c>
      <c r="K54" s="189">
        <v>37</v>
      </c>
      <c r="L54" s="189">
        <v>33</v>
      </c>
      <c r="M54" s="189">
        <v>18</v>
      </c>
      <c r="N54" s="189">
        <v>29</v>
      </c>
      <c r="O54" s="189">
        <v>42</v>
      </c>
      <c r="P54" s="189">
        <v>28</v>
      </c>
      <c r="Q54" s="189">
        <v>49</v>
      </c>
      <c r="R54" s="189">
        <v>54</v>
      </c>
      <c r="S54" s="189">
        <v>30</v>
      </c>
      <c r="T54" s="189">
        <v>62</v>
      </c>
      <c r="U54" s="189">
        <v>58</v>
      </c>
    </row>
    <row r="55" spans="1:21" ht="14.25">
      <c r="A55" s="189" t="s">
        <v>3001</v>
      </c>
      <c r="B55" s="189">
        <v>34</v>
      </c>
      <c r="C55" s="189">
        <v>22</v>
      </c>
      <c r="D55" s="189">
        <v>23</v>
      </c>
      <c r="E55" s="189">
        <v>25</v>
      </c>
      <c r="F55" s="189">
        <v>25</v>
      </c>
      <c r="G55" s="189">
        <v>40</v>
      </c>
      <c r="H55" s="189">
        <v>47</v>
      </c>
      <c r="I55" s="189">
        <v>18</v>
      </c>
      <c r="J55" s="189">
        <v>23</v>
      </c>
      <c r="K55" s="189">
        <v>37</v>
      </c>
      <c r="L55" s="189">
        <v>33</v>
      </c>
      <c r="M55" s="189">
        <v>18</v>
      </c>
      <c r="N55" s="189">
        <v>29</v>
      </c>
      <c r="O55" s="189">
        <v>42</v>
      </c>
      <c r="P55" s="189">
        <v>28</v>
      </c>
      <c r="Q55" s="189">
        <v>49</v>
      </c>
      <c r="R55" s="189">
        <v>54</v>
      </c>
      <c r="S55" s="189">
        <v>30</v>
      </c>
      <c r="T55" s="189">
        <v>62</v>
      </c>
      <c r="U55" s="189">
        <v>58</v>
      </c>
    </row>
    <row r="56" spans="1:21" ht="14.25">
      <c r="A56" s="189" t="s">
        <v>3002</v>
      </c>
      <c r="B56" s="189">
        <v>182.13</v>
      </c>
      <c r="C56" s="189">
        <v>255.6</v>
      </c>
      <c r="D56" s="189">
        <v>159.62</v>
      </c>
      <c r="E56" s="189">
        <v>190.4</v>
      </c>
      <c r="F56" s="189">
        <v>127.05</v>
      </c>
      <c r="G56" s="189">
        <v>373.18</v>
      </c>
      <c r="H56" s="189">
        <v>381.02</v>
      </c>
      <c r="I56" s="189">
        <v>121.58</v>
      </c>
      <c r="J56" s="189">
        <v>106.09</v>
      </c>
      <c r="K56" s="189">
        <v>348.54</v>
      </c>
      <c r="L56" s="189">
        <v>165.45</v>
      </c>
      <c r="M56" s="189">
        <v>105.53</v>
      </c>
      <c r="N56" s="189">
        <v>78.02</v>
      </c>
      <c r="O56" s="189">
        <v>234.79</v>
      </c>
      <c r="P56" s="189">
        <v>8</v>
      </c>
      <c r="Q56" s="189">
        <v>43.17</v>
      </c>
      <c r="R56" s="189"/>
      <c r="S56" s="189"/>
      <c r="T56" s="189"/>
      <c r="U56" s="189"/>
    </row>
    <row r="57" spans="1:21" ht="14.25">
      <c r="A57" s="189" t="s">
        <v>3003</v>
      </c>
      <c r="B57" s="189"/>
      <c r="C57" s="189">
        <v>85.96</v>
      </c>
      <c r="D57" s="189">
        <v>39.63</v>
      </c>
      <c r="E57" s="189">
        <v>42.22</v>
      </c>
      <c r="F57" s="189">
        <v>65.3</v>
      </c>
      <c r="G57" s="189">
        <v>245.45</v>
      </c>
      <c r="H57" s="189">
        <v>248.57</v>
      </c>
      <c r="I57" s="189">
        <v>42.55</v>
      </c>
      <c r="J57" s="189">
        <v>50.99</v>
      </c>
      <c r="K57" s="189">
        <v>85.02</v>
      </c>
      <c r="L57" s="189">
        <v>21.05</v>
      </c>
      <c r="M57" s="189">
        <v>42.16</v>
      </c>
      <c r="N57" s="189">
        <v>23.27</v>
      </c>
      <c r="O57" s="189"/>
      <c r="P57" s="189"/>
      <c r="Q57" s="189"/>
      <c r="R57" s="189"/>
      <c r="S57" s="189"/>
      <c r="T57" s="189"/>
      <c r="U57" s="189"/>
    </row>
    <row r="58" spans="1:21" ht="14.25">
      <c r="A58" s="189" t="s">
        <v>3004</v>
      </c>
      <c r="B58" s="189"/>
      <c r="C58" s="189">
        <v>85.96</v>
      </c>
      <c r="D58" s="189">
        <v>39.63</v>
      </c>
      <c r="E58" s="189">
        <v>42.22</v>
      </c>
      <c r="F58" s="189">
        <v>65.3</v>
      </c>
      <c r="G58" s="189">
        <v>245.45</v>
      </c>
      <c r="H58" s="189">
        <v>248.57</v>
      </c>
      <c r="I58" s="189">
        <v>42.55</v>
      </c>
      <c r="J58" s="189">
        <v>50.99</v>
      </c>
      <c r="K58" s="189">
        <v>85.02</v>
      </c>
      <c r="L58" s="189">
        <v>21.05</v>
      </c>
      <c r="M58" s="189">
        <v>42.16</v>
      </c>
      <c r="N58" s="189">
        <v>23.27</v>
      </c>
      <c r="O58" s="189"/>
      <c r="P58" s="189"/>
      <c r="Q58" s="189"/>
      <c r="R58" s="189"/>
      <c r="S58" s="189"/>
      <c r="T58" s="189"/>
      <c r="U58" s="189"/>
    </row>
    <row r="59" spans="1:21" ht="14.25">
      <c r="A59" s="189" t="s">
        <v>3005</v>
      </c>
      <c r="B59" s="189"/>
      <c r="C59" s="189">
        <v>10.11</v>
      </c>
      <c r="D59" s="189">
        <v>10.41</v>
      </c>
      <c r="E59" s="189">
        <v>9.62</v>
      </c>
      <c r="F59" s="189">
        <v>13.56</v>
      </c>
      <c r="G59" s="189">
        <v>32.51</v>
      </c>
      <c r="H59" s="189">
        <v>29.43</v>
      </c>
      <c r="I59" s="189">
        <v>9.29</v>
      </c>
      <c r="J59" s="189">
        <v>10.1</v>
      </c>
      <c r="K59" s="189">
        <v>16.87</v>
      </c>
      <c r="L59" s="189">
        <v>15.29</v>
      </c>
      <c r="M59" s="189">
        <v>4.71</v>
      </c>
      <c r="N59" s="189">
        <v>1.1</v>
      </c>
      <c r="O59" s="189"/>
      <c r="P59" s="189"/>
      <c r="Q59" s="189"/>
      <c r="R59" s="189"/>
      <c r="S59" s="189"/>
      <c r="T59" s="189"/>
      <c r="U59" s="189"/>
    </row>
    <row r="60" spans="1:21" ht="14.25">
      <c r="A60" s="189" t="s">
        <v>3005</v>
      </c>
      <c r="B60" s="189"/>
      <c r="C60" s="189">
        <v>75.85</v>
      </c>
      <c r="D60" s="189">
        <v>29.22</v>
      </c>
      <c r="E60" s="189">
        <v>32.6</v>
      </c>
      <c r="F60" s="189">
        <v>51.74</v>
      </c>
      <c r="G60" s="189">
        <v>212.94</v>
      </c>
      <c r="H60" s="189">
        <v>219.14</v>
      </c>
      <c r="I60" s="189">
        <v>33.26</v>
      </c>
      <c r="J60" s="189">
        <v>40.89</v>
      </c>
      <c r="K60" s="189">
        <v>68.15</v>
      </c>
      <c r="L60" s="189">
        <v>5.76</v>
      </c>
      <c r="M60" s="189">
        <v>37.45</v>
      </c>
      <c r="N60" s="189">
        <v>22.17</v>
      </c>
      <c r="O60" s="189"/>
      <c r="P60" s="189"/>
      <c r="Q60" s="189"/>
      <c r="R60" s="189"/>
      <c r="S60" s="189"/>
      <c r="T60" s="189"/>
      <c r="U60" s="189"/>
    </row>
    <row r="61" spans="1:21" ht="14.25">
      <c r="A61" s="189" t="s">
        <v>3006</v>
      </c>
      <c r="B61" s="189"/>
      <c r="C61" s="189"/>
      <c r="D61" s="189"/>
      <c r="E61" s="189"/>
      <c r="F61" s="189"/>
      <c r="G61" s="189"/>
      <c r="H61" s="189"/>
      <c r="I61" s="189"/>
      <c r="J61" s="189"/>
      <c r="K61" s="189">
        <v>60.79</v>
      </c>
      <c r="L61" s="189">
        <v>26.71</v>
      </c>
      <c r="M61" s="189"/>
      <c r="N61" s="189">
        <v>24.64</v>
      </c>
      <c r="O61" s="189">
        <v>30.58</v>
      </c>
      <c r="P61" s="189"/>
      <c r="Q61" s="189">
        <v>1.27</v>
      </c>
      <c r="R61" s="189"/>
      <c r="S61" s="189"/>
      <c r="T61" s="189"/>
      <c r="U61" s="189"/>
    </row>
    <row r="62" spans="1:21" ht="14.25">
      <c r="A62" s="189" t="s">
        <v>3007</v>
      </c>
      <c r="B62" s="189"/>
      <c r="C62" s="189"/>
      <c r="D62" s="189"/>
      <c r="E62" s="189"/>
      <c r="F62" s="189"/>
      <c r="G62" s="189"/>
      <c r="H62" s="189"/>
      <c r="I62" s="189"/>
      <c r="J62" s="189"/>
      <c r="K62" s="189">
        <v>60.79</v>
      </c>
      <c r="L62" s="189">
        <v>26.71</v>
      </c>
      <c r="M62" s="189"/>
      <c r="N62" s="189">
        <v>24.64</v>
      </c>
      <c r="O62" s="189">
        <v>30.58</v>
      </c>
      <c r="P62" s="189"/>
      <c r="Q62" s="189">
        <v>1.27</v>
      </c>
      <c r="R62" s="189"/>
      <c r="S62" s="189"/>
      <c r="T62" s="189"/>
      <c r="U62" s="189"/>
    </row>
    <row r="63" spans="1:21" ht="14.25">
      <c r="A63" s="189" t="s">
        <v>3008</v>
      </c>
      <c r="B63" s="189"/>
      <c r="C63" s="189"/>
      <c r="D63" s="189"/>
      <c r="E63" s="189"/>
      <c r="F63" s="189"/>
      <c r="G63" s="189"/>
      <c r="H63" s="189"/>
      <c r="I63" s="189"/>
      <c r="J63" s="189"/>
      <c r="K63" s="189">
        <v>60.79</v>
      </c>
      <c r="L63" s="189">
        <v>26.71</v>
      </c>
      <c r="M63" s="189"/>
      <c r="N63" s="189">
        <v>24.64</v>
      </c>
      <c r="O63" s="189">
        <v>30.58</v>
      </c>
      <c r="P63" s="189"/>
      <c r="Q63" s="189">
        <v>1.27</v>
      </c>
      <c r="R63" s="189"/>
      <c r="S63" s="189"/>
      <c r="T63" s="189"/>
      <c r="U63" s="189"/>
    </row>
    <row r="64" spans="1:21" ht="14.25">
      <c r="A64" s="189" t="s">
        <v>3009</v>
      </c>
      <c r="B64" s="189">
        <v>182.13</v>
      </c>
      <c r="C64" s="189">
        <v>169.64</v>
      </c>
      <c r="D64" s="189">
        <v>119.99</v>
      </c>
      <c r="E64" s="189">
        <v>148.18</v>
      </c>
      <c r="F64" s="189">
        <v>61.75</v>
      </c>
      <c r="G64" s="189">
        <v>127.73</v>
      </c>
      <c r="H64" s="189">
        <v>132.45</v>
      </c>
      <c r="I64" s="189">
        <v>79.03</v>
      </c>
      <c r="J64" s="189">
        <v>55.1</v>
      </c>
      <c r="K64" s="189">
        <v>202.73</v>
      </c>
      <c r="L64" s="189">
        <v>117.69</v>
      </c>
      <c r="M64" s="189">
        <v>63.37</v>
      </c>
      <c r="N64" s="189">
        <v>30.11</v>
      </c>
      <c r="O64" s="189">
        <v>204.21</v>
      </c>
      <c r="P64" s="189">
        <v>8</v>
      </c>
      <c r="Q64" s="189">
        <v>41.89</v>
      </c>
      <c r="R64" s="189"/>
      <c r="S64" s="189"/>
      <c r="T64" s="189"/>
      <c r="U64" s="189"/>
    </row>
    <row r="65" spans="1:21" ht="14.25">
      <c r="A65" s="189" t="s">
        <v>3010</v>
      </c>
      <c r="B65" s="189">
        <v>182.13</v>
      </c>
      <c r="C65" s="189">
        <v>169.64</v>
      </c>
      <c r="D65" s="189">
        <v>119.99</v>
      </c>
      <c r="E65" s="189">
        <v>148.18</v>
      </c>
      <c r="F65" s="189">
        <v>61.75</v>
      </c>
      <c r="G65" s="189">
        <v>127.73</v>
      </c>
      <c r="H65" s="189">
        <v>132.45</v>
      </c>
      <c r="I65" s="189">
        <v>79.03</v>
      </c>
      <c r="J65" s="189">
        <v>55.1</v>
      </c>
      <c r="K65" s="189">
        <v>202.73</v>
      </c>
      <c r="L65" s="189">
        <v>117.69</v>
      </c>
      <c r="M65" s="189">
        <v>63.37</v>
      </c>
      <c r="N65" s="189">
        <v>30.11</v>
      </c>
      <c r="O65" s="189">
        <v>204.21</v>
      </c>
      <c r="P65" s="189">
        <v>8</v>
      </c>
      <c r="Q65" s="189">
        <v>41.89</v>
      </c>
      <c r="R65" s="189"/>
      <c r="S65" s="189"/>
      <c r="T65" s="189"/>
      <c r="U65" s="189"/>
    </row>
    <row r="66" spans="1:21" ht="14.25">
      <c r="A66" s="189" t="s">
        <v>3011</v>
      </c>
      <c r="B66" s="189">
        <v>138.13</v>
      </c>
      <c r="C66" s="189">
        <v>129.64</v>
      </c>
      <c r="D66" s="189">
        <v>98.99</v>
      </c>
      <c r="E66" s="189">
        <v>113.18</v>
      </c>
      <c r="F66" s="189">
        <v>43.75</v>
      </c>
      <c r="G66" s="189">
        <v>66.73</v>
      </c>
      <c r="H66" s="189">
        <v>105.45</v>
      </c>
      <c r="I66" s="189">
        <v>46.03</v>
      </c>
      <c r="J66" s="189">
        <v>37.14</v>
      </c>
      <c r="K66" s="189">
        <v>160.73</v>
      </c>
      <c r="L66" s="189">
        <v>87.69</v>
      </c>
      <c r="M66" s="189">
        <v>52.37</v>
      </c>
      <c r="N66" s="189">
        <v>20.11</v>
      </c>
      <c r="O66" s="189">
        <v>74.21</v>
      </c>
      <c r="P66" s="189">
        <v>6</v>
      </c>
      <c r="Q66" s="189">
        <v>16.89</v>
      </c>
      <c r="R66" s="189"/>
      <c r="S66" s="189"/>
      <c r="T66" s="189"/>
      <c r="U66" s="189"/>
    </row>
    <row r="67" spans="1:21" ht="14.25">
      <c r="A67" s="189" t="s">
        <v>3012</v>
      </c>
      <c r="B67" s="189">
        <v>44</v>
      </c>
      <c r="C67" s="189">
        <v>40</v>
      </c>
      <c r="D67" s="189">
        <v>21</v>
      </c>
      <c r="E67" s="189">
        <v>35</v>
      </c>
      <c r="F67" s="189">
        <v>18</v>
      </c>
      <c r="G67" s="189">
        <v>61</v>
      </c>
      <c r="H67" s="189">
        <v>27</v>
      </c>
      <c r="I67" s="189">
        <v>33</v>
      </c>
      <c r="J67" s="189">
        <v>17.96</v>
      </c>
      <c r="K67" s="189">
        <v>42</v>
      </c>
      <c r="L67" s="189">
        <v>30</v>
      </c>
      <c r="M67" s="189">
        <v>11</v>
      </c>
      <c r="N67" s="189">
        <v>10</v>
      </c>
      <c r="O67" s="189">
        <v>130</v>
      </c>
      <c r="P67" s="189">
        <v>2</v>
      </c>
      <c r="Q67" s="189">
        <v>25</v>
      </c>
      <c r="R67" s="189"/>
      <c r="S67" s="189"/>
      <c r="T67" s="189"/>
      <c r="U67" s="189"/>
    </row>
    <row r="68" spans="1:21" ht="14.25">
      <c r="A68" s="189" t="s">
        <v>3013</v>
      </c>
      <c r="B68" s="189">
        <v>567.67</v>
      </c>
      <c r="C68" s="189">
        <v>923.57</v>
      </c>
      <c r="D68" s="189">
        <v>702.23</v>
      </c>
      <c r="E68" s="189">
        <v>729.86</v>
      </c>
      <c r="F68" s="189">
        <v>898.03</v>
      </c>
      <c r="G68" s="190">
        <v>1000.09</v>
      </c>
      <c r="H68" s="190">
        <v>1035.57</v>
      </c>
      <c r="I68" s="190">
        <v>1025.91</v>
      </c>
      <c r="J68" s="189">
        <v>599.39</v>
      </c>
      <c r="K68" s="190">
        <v>1068.21</v>
      </c>
      <c r="L68" s="190">
        <v>1090.89</v>
      </c>
      <c r="M68" s="190">
        <v>1126.39</v>
      </c>
      <c r="N68" s="189">
        <v>744.3</v>
      </c>
      <c r="O68" s="189">
        <v>687.82</v>
      </c>
      <c r="P68" s="189">
        <v>355.49</v>
      </c>
      <c r="Q68" s="189">
        <v>163.18</v>
      </c>
      <c r="R68" s="189">
        <v>59.43</v>
      </c>
      <c r="S68" s="189">
        <v>97.75</v>
      </c>
      <c r="T68" s="189">
        <v>56.39</v>
      </c>
      <c r="U68" s="189">
        <v>37.8</v>
      </c>
    </row>
    <row r="69" spans="1:21" ht="14.25">
      <c r="A69" s="189" t="s">
        <v>3014</v>
      </c>
      <c r="B69" s="189">
        <v>194.43</v>
      </c>
      <c r="C69" s="189">
        <v>100.01</v>
      </c>
      <c r="D69" s="189">
        <v>87</v>
      </c>
      <c r="E69" s="189">
        <v>100.55</v>
      </c>
      <c r="F69" s="189">
        <v>116.12</v>
      </c>
      <c r="G69" s="189">
        <v>293.97</v>
      </c>
      <c r="H69" s="189">
        <v>116.08</v>
      </c>
      <c r="I69" s="189">
        <v>151.2</v>
      </c>
      <c r="J69" s="189">
        <v>37.68</v>
      </c>
      <c r="K69" s="189">
        <v>142.89</v>
      </c>
      <c r="L69" s="189">
        <v>161.48</v>
      </c>
      <c r="M69" s="189">
        <v>222.57</v>
      </c>
      <c r="N69" s="189">
        <v>247.82</v>
      </c>
      <c r="O69" s="189">
        <v>458.57</v>
      </c>
      <c r="P69" s="189">
        <v>64.37</v>
      </c>
      <c r="Q69" s="189">
        <v>81.34</v>
      </c>
      <c r="R69" s="189">
        <v>35.1</v>
      </c>
      <c r="S69" s="189">
        <v>50.65</v>
      </c>
      <c r="T69" s="189">
        <v>26.49</v>
      </c>
      <c r="U69" s="189">
        <v>22.21</v>
      </c>
    </row>
    <row r="70" spans="1:21" ht="14.25">
      <c r="A70" s="189" t="s">
        <v>3015</v>
      </c>
      <c r="B70" s="189">
        <v>24.73</v>
      </c>
      <c r="C70" s="189">
        <v>8.51</v>
      </c>
      <c r="D70" s="189">
        <v>7.57</v>
      </c>
      <c r="E70" s="189">
        <v>6</v>
      </c>
      <c r="F70" s="189">
        <v>28</v>
      </c>
      <c r="G70" s="189">
        <v>30.11</v>
      </c>
      <c r="H70" s="189">
        <v>12.71</v>
      </c>
      <c r="I70" s="189">
        <v>10.4</v>
      </c>
      <c r="J70" s="189">
        <v>2.65</v>
      </c>
      <c r="K70" s="189">
        <v>28.32</v>
      </c>
      <c r="L70" s="189">
        <v>26.69</v>
      </c>
      <c r="M70" s="189">
        <v>8.38</v>
      </c>
      <c r="N70" s="189">
        <v>13.74</v>
      </c>
      <c r="O70" s="189">
        <v>20.73</v>
      </c>
      <c r="P70" s="189">
        <v>3.3</v>
      </c>
      <c r="Q70" s="189">
        <v>5.08</v>
      </c>
      <c r="R70" s="189">
        <v>3.03</v>
      </c>
      <c r="S70" s="189">
        <v>3.44</v>
      </c>
      <c r="T70" s="189">
        <v>2.9</v>
      </c>
      <c r="U70" s="189">
        <v>4.71</v>
      </c>
    </row>
    <row r="71" spans="1:21" ht="14.25">
      <c r="A71" s="189" t="s">
        <v>3016</v>
      </c>
      <c r="B71" s="189"/>
      <c r="C71" s="189"/>
      <c r="D71" s="189"/>
      <c r="E71" s="189"/>
      <c r="F71" s="189">
        <v>28</v>
      </c>
      <c r="G71" s="189"/>
      <c r="H71" s="189"/>
      <c r="I71" s="189"/>
      <c r="J71" s="189"/>
      <c r="K71" s="189"/>
      <c r="L71" s="189"/>
      <c r="M71" s="189"/>
      <c r="N71" s="189"/>
      <c r="O71" s="189"/>
      <c r="P71" s="189"/>
      <c r="Q71" s="189"/>
      <c r="R71" s="189"/>
      <c r="S71" s="189"/>
      <c r="T71" s="189"/>
      <c r="U71" s="189"/>
    </row>
    <row r="72" spans="1:21" ht="14.25">
      <c r="A72" s="189" t="s">
        <v>3017</v>
      </c>
      <c r="B72" s="189">
        <v>24.73</v>
      </c>
      <c r="C72" s="189">
        <v>8.51</v>
      </c>
      <c r="D72" s="189">
        <v>7.57</v>
      </c>
      <c r="E72" s="189">
        <v>6</v>
      </c>
      <c r="F72" s="189"/>
      <c r="G72" s="189">
        <v>30.11</v>
      </c>
      <c r="H72" s="189">
        <v>12.71</v>
      </c>
      <c r="I72" s="189">
        <v>10.4</v>
      </c>
      <c r="J72" s="189">
        <v>2.65</v>
      </c>
      <c r="K72" s="189">
        <v>28.32</v>
      </c>
      <c r="L72" s="189">
        <v>26.69</v>
      </c>
      <c r="M72" s="189">
        <v>8.38</v>
      </c>
      <c r="N72" s="189">
        <v>13.74</v>
      </c>
      <c r="O72" s="189">
        <v>20.73</v>
      </c>
      <c r="P72" s="189">
        <v>3.3</v>
      </c>
      <c r="Q72" s="189">
        <v>5.08</v>
      </c>
      <c r="R72" s="189">
        <v>3.03</v>
      </c>
      <c r="S72" s="189">
        <v>3.44</v>
      </c>
      <c r="T72" s="189">
        <v>2.9</v>
      </c>
      <c r="U72" s="189">
        <v>4.71</v>
      </c>
    </row>
    <row r="73" spans="1:21" ht="14.25">
      <c r="A73" s="189" t="s">
        <v>3018</v>
      </c>
      <c r="B73" s="189">
        <v>18</v>
      </c>
      <c r="C73" s="189"/>
      <c r="D73" s="189"/>
      <c r="E73" s="189">
        <v>9.2</v>
      </c>
      <c r="F73" s="189"/>
      <c r="G73" s="189">
        <v>24</v>
      </c>
      <c r="H73" s="189"/>
      <c r="I73" s="189"/>
      <c r="J73" s="189"/>
      <c r="K73" s="189">
        <v>22</v>
      </c>
      <c r="L73" s="189"/>
      <c r="M73" s="189"/>
      <c r="N73" s="189"/>
      <c r="O73" s="189">
        <v>5.2</v>
      </c>
      <c r="P73" s="189"/>
      <c r="Q73" s="189"/>
      <c r="R73" s="189"/>
      <c r="S73" s="189"/>
      <c r="T73" s="189"/>
      <c r="U73" s="189"/>
    </row>
    <row r="74" spans="1:21" ht="14.25">
      <c r="A74" s="189" t="s">
        <v>3019</v>
      </c>
      <c r="B74" s="189">
        <v>18</v>
      </c>
      <c r="C74" s="189"/>
      <c r="D74" s="189"/>
      <c r="E74" s="189">
        <v>9.2</v>
      </c>
      <c r="F74" s="189"/>
      <c r="G74" s="189">
        <v>24</v>
      </c>
      <c r="H74" s="189"/>
      <c r="I74" s="189"/>
      <c r="J74" s="189"/>
      <c r="K74" s="189">
        <v>22</v>
      </c>
      <c r="L74" s="189"/>
      <c r="M74" s="189"/>
      <c r="N74" s="189"/>
      <c r="O74" s="189">
        <v>5.2</v>
      </c>
      <c r="P74" s="189"/>
      <c r="Q74" s="189"/>
      <c r="R74" s="189"/>
      <c r="S74" s="189"/>
      <c r="T74" s="189"/>
      <c r="U74" s="189"/>
    </row>
    <row r="75" spans="1:21" ht="14.25">
      <c r="A75" s="189" t="s">
        <v>3020</v>
      </c>
      <c r="B75" s="189">
        <v>151.7</v>
      </c>
      <c r="C75" s="189">
        <v>91.5</v>
      </c>
      <c r="D75" s="189">
        <v>79.43</v>
      </c>
      <c r="E75" s="189">
        <v>85.35</v>
      </c>
      <c r="F75" s="189">
        <v>88.12</v>
      </c>
      <c r="G75" s="189">
        <v>239.86</v>
      </c>
      <c r="H75" s="189">
        <v>103.37</v>
      </c>
      <c r="I75" s="189">
        <v>140.8</v>
      </c>
      <c r="J75" s="189">
        <v>35.03</v>
      </c>
      <c r="K75" s="189">
        <v>92.57</v>
      </c>
      <c r="L75" s="189">
        <v>134.79</v>
      </c>
      <c r="M75" s="189">
        <v>214.19</v>
      </c>
      <c r="N75" s="189">
        <v>234.08</v>
      </c>
      <c r="O75" s="189">
        <v>432.64</v>
      </c>
      <c r="P75" s="189">
        <v>61.07</v>
      </c>
      <c r="Q75" s="189">
        <v>76.26</v>
      </c>
      <c r="R75" s="189">
        <v>32.07</v>
      </c>
      <c r="S75" s="189">
        <v>47.21</v>
      </c>
      <c r="T75" s="189">
        <v>23.59</v>
      </c>
      <c r="U75" s="189">
        <v>17.5</v>
      </c>
    </row>
    <row r="76" spans="1:21" ht="14.25">
      <c r="A76" s="189" t="s">
        <v>3021</v>
      </c>
      <c r="B76" s="189">
        <v>8</v>
      </c>
      <c r="C76" s="189"/>
      <c r="D76" s="189"/>
      <c r="E76" s="189"/>
      <c r="F76" s="189"/>
      <c r="G76" s="189"/>
      <c r="H76" s="189"/>
      <c r="I76" s="189">
        <v>8</v>
      </c>
      <c r="J76" s="189"/>
      <c r="K76" s="189"/>
      <c r="L76" s="189"/>
      <c r="M76" s="189"/>
      <c r="N76" s="189">
        <v>80</v>
      </c>
      <c r="O76" s="189">
        <v>172.22</v>
      </c>
      <c r="P76" s="189"/>
      <c r="Q76" s="189"/>
      <c r="R76" s="189"/>
      <c r="S76" s="189"/>
      <c r="T76" s="189"/>
      <c r="U76" s="189"/>
    </row>
    <row r="77" spans="1:21" ht="14.25">
      <c r="A77" s="189" t="s">
        <v>3022</v>
      </c>
      <c r="B77" s="189">
        <v>71.2</v>
      </c>
      <c r="C77" s="189">
        <v>25.2</v>
      </c>
      <c r="D77" s="189">
        <v>8.1</v>
      </c>
      <c r="E77" s="189">
        <v>15.5</v>
      </c>
      <c r="F77" s="189">
        <v>26.5</v>
      </c>
      <c r="G77" s="189">
        <v>79.2</v>
      </c>
      <c r="H77" s="189">
        <v>18.7</v>
      </c>
      <c r="I77" s="189">
        <v>11.7</v>
      </c>
      <c r="J77" s="189"/>
      <c r="K77" s="189">
        <v>10</v>
      </c>
      <c r="L77" s="189">
        <v>36.7</v>
      </c>
      <c r="M77" s="189">
        <v>112.1</v>
      </c>
      <c r="N77" s="189">
        <v>11.4</v>
      </c>
      <c r="O77" s="189">
        <v>133.6</v>
      </c>
      <c r="P77" s="189">
        <v>19.5</v>
      </c>
      <c r="Q77" s="189">
        <v>30.2</v>
      </c>
      <c r="R77" s="189">
        <v>21.3</v>
      </c>
      <c r="S77" s="189">
        <v>12.6</v>
      </c>
      <c r="T77" s="189">
        <v>12.8</v>
      </c>
      <c r="U77" s="189">
        <v>8.1</v>
      </c>
    </row>
    <row r="78" spans="1:21" ht="14.25">
      <c r="A78" s="189" t="s">
        <v>3023</v>
      </c>
      <c r="B78" s="189">
        <v>10.9</v>
      </c>
      <c r="C78" s="189">
        <v>35.1</v>
      </c>
      <c r="D78" s="189">
        <v>46.3</v>
      </c>
      <c r="E78" s="189">
        <v>45.7</v>
      </c>
      <c r="F78" s="189">
        <v>33.9</v>
      </c>
      <c r="G78" s="189">
        <v>92.99</v>
      </c>
      <c r="H78" s="189">
        <v>53.85</v>
      </c>
      <c r="I78" s="189">
        <v>81.77</v>
      </c>
      <c r="J78" s="189">
        <v>13.8</v>
      </c>
      <c r="K78" s="189">
        <v>55.4</v>
      </c>
      <c r="L78" s="189">
        <v>60.3</v>
      </c>
      <c r="M78" s="189">
        <v>26.72</v>
      </c>
      <c r="N78" s="189">
        <v>28.43</v>
      </c>
      <c r="O78" s="189">
        <v>33.54</v>
      </c>
      <c r="P78" s="189">
        <v>11.06</v>
      </c>
      <c r="Q78" s="189">
        <v>4.42</v>
      </c>
      <c r="R78" s="189">
        <v>2.35</v>
      </c>
      <c r="S78" s="189">
        <v>24.32</v>
      </c>
      <c r="T78" s="189">
        <v>2.35</v>
      </c>
      <c r="U78" s="189"/>
    </row>
    <row r="79" spans="1:21" ht="14.25">
      <c r="A79" s="189" t="s">
        <v>3024</v>
      </c>
      <c r="B79" s="189">
        <v>42.51</v>
      </c>
      <c r="C79" s="189">
        <v>18.84</v>
      </c>
      <c r="D79" s="189">
        <v>10.87</v>
      </c>
      <c r="E79" s="189">
        <v>11.51</v>
      </c>
      <c r="F79" s="189">
        <v>19.24</v>
      </c>
      <c r="G79" s="189">
        <v>50.17</v>
      </c>
      <c r="H79" s="189">
        <v>20.82</v>
      </c>
      <c r="I79" s="189">
        <v>22.9</v>
      </c>
      <c r="J79" s="189">
        <v>8.05</v>
      </c>
      <c r="K79" s="189">
        <v>5.08</v>
      </c>
      <c r="L79" s="189">
        <v>22.23</v>
      </c>
      <c r="M79" s="189">
        <v>65.77</v>
      </c>
      <c r="N79" s="189">
        <v>101.17</v>
      </c>
      <c r="O79" s="189">
        <v>78.13</v>
      </c>
      <c r="P79" s="189">
        <v>21.82</v>
      </c>
      <c r="Q79" s="189">
        <v>31.02</v>
      </c>
      <c r="R79" s="189">
        <v>2.66</v>
      </c>
      <c r="S79" s="189">
        <v>3.45</v>
      </c>
      <c r="T79" s="189">
        <v>3.04</v>
      </c>
      <c r="U79" s="189">
        <v>4.72</v>
      </c>
    </row>
    <row r="80" spans="1:21" ht="14.25">
      <c r="A80" s="189" t="s">
        <v>3025</v>
      </c>
      <c r="B80" s="189">
        <v>7.5</v>
      </c>
      <c r="C80" s="189"/>
      <c r="D80" s="189"/>
      <c r="E80" s="189"/>
      <c r="F80" s="189"/>
      <c r="G80" s="189"/>
      <c r="H80" s="189"/>
      <c r="I80" s="189"/>
      <c r="J80" s="189">
        <v>2.5</v>
      </c>
      <c r="K80" s="189">
        <v>2.5</v>
      </c>
      <c r="L80" s="189"/>
      <c r="M80" s="189"/>
      <c r="N80" s="189"/>
      <c r="O80" s="189"/>
      <c r="P80" s="189">
        <v>2.5</v>
      </c>
      <c r="Q80" s="189">
        <v>2.5</v>
      </c>
      <c r="R80" s="189"/>
      <c r="S80" s="189"/>
      <c r="T80" s="189"/>
      <c r="U80" s="189"/>
    </row>
    <row r="81" spans="1:21" ht="14.25">
      <c r="A81" s="189" t="s">
        <v>3026</v>
      </c>
      <c r="B81" s="189">
        <v>8.1</v>
      </c>
      <c r="C81" s="189">
        <v>8.37</v>
      </c>
      <c r="D81" s="189">
        <v>9.72</v>
      </c>
      <c r="E81" s="189">
        <v>8.91</v>
      </c>
      <c r="F81" s="189">
        <v>6.21</v>
      </c>
      <c r="G81" s="189">
        <v>12.42</v>
      </c>
      <c r="H81" s="189">
        <v>6.75</v>
      </c>
      <c r="I81" s="189">
        <v>10.53</v>
      </c>
      <c r="J81" s="189">
        <v>7.56</v>
      </c>
      <c r="K81" s="189">
        <v>13.5</v>
      </c>
      <c r="L81" s="189">
        <v>11.07</v>
      </c>
      <c r="M81" s="189">
        <v>6.75</v>
      </c>
      <c r="N81" s="189">
        <v>8.91</v>
      </c>
      <c r="O81" s="189">
        <v>11.07</v>
      </c>
      <c r="P81" s="189">
        <v>4.59</v>
      </c>
      <c r="Q81" s="189">
        <v>5.94</v>
      </c>
      <c r="R81" s="189">
        <v>4.32</v>
      </c>
      <c r="S81" s="189">
        <v>5.13</v>
      </c>
      <c r="T81" s="189">
        <v>4.05</v>
      </c>
      <c r="U81" s="189">
        <v>3.51</v>
      </c>
    </row>
    <row r="82" spans="1:21" ht="14.25">
      <c r="A82" s="189" t="s">
        <v>3027</v>
      </c>
      <c r="B82" s="189">
        <v>0.8</v>
      </c>
      <c r="C82" s="189">
        <v>1.2</v>
      </c>
      <c r="D82" s="189">
        <v>1.2</v>
      </c>
      <c r="E82" s="189">
        <v>0.76</v>
      </c>
      <c r="F82" s="189">
        <v>0.2</v>
      </c>
      <c r="G82" s="189">
        <v>0.94</v>
      </c>
      <c r="H82" s="189">
        <v>1</v>
      </c>
      <c r="I82" s="189">
        <v>2.39</v>
      </c>
      <c r="J82" s="189">
        <v>0.6</v>
      </c>
      <c r="K82" s="189">
        <v>1.59</v>
      </c>
      <c r="L82" s="189">
        <v>0.8</v>
      </c>
      <c r="M82" s="189">
        <v>0.6</v>
      </c>
      <c r="N82" s="189">
        <v>1.2</v>
      </c>
      <c r="O82" s="189">
        <v>0.4</v>
      </c>
      <c r="P82" s="189">
        <v>0.07</v>
      </c>
      <c r="Q82" s="189">
        <v>0.2</v>
      </c>
      <c r="R82" s="189"/>
      <c r="S82" s="189"/>
      <c r="T82" s="189"/>
      <c r="U82" s="189"/>
    </row>
    <row r="83" spans="1:21" ht="14.25">
      <c r="A83" s="189" t="s">
        <v>3028</v>
      </c>
      <c r="B83" s="189">
        <v>2.7</v>
      </c>
      <c r="C83" s="189">
        <v>2.79</v>
      </c>
      <c r="D83" s="189">
        <v>3.24</v>
      </c>
      <c r="E83" s="189">
        <v>2.97</v>
      </c>
      <c r="F83" s="189">
        <v>2.07</v>
      </c>
      <c r="G83" s="189">
        <v>4.14</v>
      </c>
      <c r="H83" s="189">
        <v>2.25</v>
      </c>
      <c r="I83" s="189">
        <v>3.51</v>
      </c>
      <c r="J83" s="189">
        <v>2.52</v>
      </c>
      <c r="K83" s="189">
        <v>4.5</v>
      </c>
      <c r="L83" s="189">
        <v>3.69</v>
      </c>
      <c r="M83" s="189">
        <v>2.25</v>
      </c>
      <c r="N83" s="189">
        <v>2.97</v>
      </c>
      <c r="O83" s="189">
        <v>3.69</v>
      </c>
      <c r="P83" s="189">
        <v>1.53</v>
      </c>
      <c r="Q83" s="189">
        <v>1.98</v>
      </c>
      <c r="R83" s="189">
        <v>1.44</v>
      </c>
      <c r="S83" s="189">
        <v>1.71</v>
      </c>
      <c r="T83" s="189">
        <v>1.35</v>
      </c>
      <c r="U83" s="189">
        <v>1.17</v>
      </c>
    </row>
    <row r="84" spans="1:21" ht="14.25">
      <c r="A84" s="189" t="s">
        <v>3029</v>
      </c>
      <c r="B84" s="189"/>
      <c r="C84" s="189">
        <v>14.76</v>
      </c>
      <c r="D84" s="189">
        <v>18.07</v>
      </c>
      <c r="E84" s="189">
        <v>27.15</v>
      </c>
      <c r="F84" s="189"/>
      <c r="G84" s="189">
        <v>51.5</v>
      </c>
      <c r="H84" s="189">
        <v>19.05</v>
      </c>
      <c r="I84" s="189">
        <v>8.57</v>
      </c>
      <c r="J84" s="189">
        <v>46.25</v>
      </c>
      <c r="K84" s="189">
        <v>63.25</v>
      </c>
      <c r="L84" s="189">
        <v>15.5</v>
      </c>
      <c r="M84" s="189"/>
      <c r="N84" s="189">
        <v>15.89</v>
      </c>
      <c r="O84" s="189"/>
      <c r="P84" s="189"/>
      <c r="Q84" s="189"/>
      <c r="R84" s="189"/>
      <c r="S84" s="189"/>
      <c r="T84" s="189"/>
      <c r="U84" s="189"/>
    </row>
    <row r="85" spans="1:21" ht="14.25">
      <c r="A85" s="189" t="s">
        <v>3030</v>
      </c>
      <c r="B85" s="189"/>
      <c r="C85" s="189">
        <v>14.76</v>
      </c>
      <c r="D85" s="189">
        <v>18.07</v>
      </c>
      <c r="E85" s="189">
        <v>27.15</v>
      </c>
      <c r="F85" s="189"/>
      <c r="G85" s="189">
        <v>51.5</v>
      </c>
      <c r="H85" s="189">
        <v>19.05</v>
      </c>
      <c r="I85" s="189">
        <v>8.57</v>
      </c>
      <c r="J85" s="189">
        <v>46.25</v>
      </c>
      <c r="K85" s="189">
        <v>63.25</v>
      </c>
      <c r="L85" s="189">
        <v>15.5</v>
      </c>
      <c r="M85" s="189"/>
      <c r="N85" s="189">
        <v>15.89</v>
      </c>
      <c r="O85" s="189"/>
      <c r="P85" s="189"/>
      <c r="Q85" s="189"/>
      <c r="R85" s="189"/>
      <c r="S85" s="189"/>
      <c r="T85" s="189"/>
      <c r="U85" s="189"/>
    </row>
    <row r="86" spans="1:21" ht="14.25">
      <c r="A86" s="189" t="s">
        <v>3031</v>
      </c>
      <c r="B86" s="189"/>
      <c r="C86" s="189">
        <v>14.76</v>
      </c>
      <c r="D86" s="189">
        <v>18.07</v>
      </c>
      <c r="E86" s="189">
        <v>27.15</v>
      </c>
      <c r="F86" s="189"/>
      <c r="G86" s="189">
        <v>51.5</v>
      </c>
      <c r="H86" s="189">
        <v>19.05</v>
      </c>
      <c r="I86" s="189">
        <v>8.57</v>
      </c>
      <c r="J86" s="189">
        <v>46.25</v>
      </c>
      <c r="K86" s="189">
        <v>63.25</v>
      </c>
      <c r="L86" s="189">
        <v>15.5</v>
      </c>
      <c r="M86" s="189"/>
      <c r="N86" s="189">
        <v>15.89</v>
      </c>
      <c r="O86" s="189"/>
      <c r="P86" s="189"/>
      <c r="Q86" s="189"/>
      <c r="R86" s="189"/>
      <c r="S86" s="189"/>
      <c r="T86" s="189"/>
      <c r="U86" s="189"/>
    </row>
    <row r="87" spans="1:21" ht="14.25">
      <c r="A87" s="189" t="s">
        <v>3032</v>
      </c>
      <c r="B87" s="189">
        <v>245.61</v>
      </c>
      <c r="C87" s="189">
        <v>607.89</v>
      </c>
      <c r="D87" s="189">
        <v>455.68</v>
      </c>
      <c r="E87" s="189">
        <v>469.11</v>
      </c>
      <c r="F87" s="189">
        <v>687.4</v>
      </c>
      <c r="G87" s="189">
        <v>358.06</v>
      </c>
      <c r="H87" s="189">
        <v>734.38</v>
      </c>
      <c r="I87" s="189">
        <v>707.27</v>
      </c>
      <c r="J87" s="189">
        <v>400.94</v>
      </c>
      <c r="K87" s="189">
        <v>651.36</v>
      </c>
      <c r="L87" s="189">
        <v>741.93</v>
      </c>
      <c r="M87" s="189">
        <v>797.73</v>
      </c>
      <c r="N87" s="189">
        <v>347.38</v>
      </c>
      <c r="O87" s="189">
        <v>55.79</v>
      </c>
      <c r="P87" s="189">
        <v>226.91</v>
      </c>
      <c r="Q87" s="189"/>
      <c r="R87" s="189"/>
      <c r="S87" s="189"/>
      <c r="T87" s="189"/>
      <c r="U87" s="189"/>
    </row>
    <row r="88" spans="1:21" ht="14.25">
      <c r="A88" s="189" t="s">
        <v>3033</v>
      </c>
      <c r="B88" s="189">
        <v>-0.08</v>
      </c>
      <c r="C88" s="189">
        <v>-36.11</v>
      </c>
      <c r="D88" s="189">
        <v>68.86</v>
      </c>
      <c r="E88" s="189"/>
      <c r="F88" s="189">
        <v>184.79</v>
      </c>
      <c r="G88" s="189">
        <v>451.39</v>
      </c>
      <c r="H88" s="189">
        <v>227.99</v>
      </c>
      <c r="I88" s="189">
        <v>240.18</v>
      </c>
      <c r="J88" s="189">
        <v>132</v>
      </c>
      <c r="K88" s="189">
        <v>183.59</v>
      </c>
      <c r="L88" s="189">
        <v>43.23</v>
      </c>
      <c r="M88" s="189">
        <v>54.43</v>
      </c>
      <c r="N88" s="189">
        <v>91.22</v>
      </c>
      <c r="O88" s="189">
        <v>-2.01</v>
      </c>
      <c r="P88" s="189">
        <v>-1.09</v>
      </c>
      <c r="Q88" s="189"/>
      <c r="R88" s="189"/>
      <c r="S88" s="189"/>
      <c r="T88" s="189"/>
      <c r="U88" s="189"/>
    </row>
    <row r="89" spans="1:21" ht="14.25">
      <c r="A89" s="189" t="s">
        <v>3034</v>
      </c>
      <c r="B89" s="189"/>
      <c r="C89" s="189"/>
      <c r="D89" s="189">
        <v>71</v>
      </c>
      <c r="E89" s="189"/>
      <c r="F89" s="189">
        <v>201</v>
      </c>
      <c r="G89" s="189">
        <v>460</v>
      </c>
      <c r="H89" s="189">
        <v>260</v>
      </c>
      <c r="I89" s="189">
        <v>251</v>
      </c>
      <c r="J89" s="189">
        <v>132</v>
      </c>
      <c r="K89" s="189">
        <v>222</v>
      </c>
      <c r="L89" s="189">
        <v>44</v>
      </c>
      <c r="M89" s="189">
        <v>62</v>
      </c>
      <c r="N89" s="189">
        <v>99</v>
      </c>
      <c r="O89" s="189"/>
      <c r="P89" s="189"/>
      <c r="Q89" s="189"/>
      <c r="R89" s="189"/>
      <c r="S89" s="189"/>
      <c r="T89" s="189"/>
      <c r="U89" s="189"/>
    </row>
    <row r="90" spans="1:21" ht="14.25">
      <c r="A90" s="189" t="s">
        <v>3035</v>
      </c>
      <c r="B90" s="189">
        <v>-0.08</v>
      </c>
      <c r="C90" s="189">
        <v>-36.11</v>
      </c>
      <c r="D90" s="189">
        <v>-2.14</v>
      </c>
      <c r="E90" s="189"/>
      <c r="F90" s="189">
        <v>-16.21</v>
      </c>
      <c r="G90" s="189">
        <v>-8.61</v>
      </c>
      <c r="H90" s="189">
        <v>-32.01</v>
      </c>
      <c r="I90" s="189">
        <v>-10.82</v>
      </c>
      <c r="J90" s="189"/>
      <c r="K90" s="189">
        <v>-38.41</v>
      </c>
      <c r="L90" s="189">
        <v>-0.77</v>
      </c>
      <c r="M90" s="189">
        <v>-7.57</v>
      </c>
      <c r="N90" s="189">
        <v>-7.78</v>
      </c>
      <c r="O90" s="189">
        <v>-2.01</v>
      </c>
      <c r="P90" s="189">
        <v>-1.09</v>
      </c>
      <c r="Q90" s="189"/>
      <c r="R90" s="189"/>
      <c r="S90" s="189"/>
      <c r="T90" s="189"/>
      <c r="U90" s="189"/>
    </row>
    <row r="91" spans="1:21" ht="14.25">
      <c r="A91" s="189" t="s">
        <v>3036</v>
      </c>
      <c r="B91" s="189"/>
      <c r="C91" s="189"/>
      <c r="D91" s="189"/>
      <c r="E91" s="189"/>
      <c r="F91" s="189"/>
      <c r="G91" s="189"/>
      <c r="H91" s="189"/>
      <c r="I91" s="189"/>
      <c r="J91" s="189"/>
      <c r="K91" s="189"/>
      <c r="L91" s="189"/>
      <c r="M91" s="189">
        <v>50</v>
      </c>
      <c r="N91" s="189"/>
      <c r="O91" s="189"/>
      <c r="P91" s="189"/>
      <c r="Q91" s="189"/>
      <c r="R91" s="189"/>
      <c r="S91" s="189"/>
      <c r="T91" s="189"/>
      <c r="U91" s="189"/>
    </row>
    <row r="92" spans="1:21" ht="14.25">
      <c r="A92" s="189" t="s">
        <v>3037</v>
      </c>
      <c r="B92" s="189"/>
      <c r="C92" s="189"/>
      <c r="D92" s="189"/>
      <c r="E92" s="189"/>
      <c r="F92" s="189"/>
      <c r="G92" s="189"/>
      <c r="H92" s="189"/>
      <c r="I92" s="189"/>
      <c r="J92" s="189"/>
      <c r="K92" s="189"/>
      <c r="L92" s="189"/>
      <c r="M92" s="189">
        <v>50</v>
      </c>
      <c r="N92" s="189"/>
      <c r="O92" s="189"/>
      <c r="P92" s="189"/>
      <c r="Q92" s="189"/>
      <c r="R92" s="189"/>
      <c r="S92" s="189"/>
      <c r="T92" s="189"/>
      <c r="U92" s="189"/>
    </row>
    <row r="93" spans="1:21" ht="14.25">
      <c r="A93" s="189" t="s">
        <v>3038</v>
      </c>
      <c r="B93" s="189">
        <v>245.7</v>
      </c>
      <c r="C93" s="189">
        <v>644</v>
      </c>
      <c r="D93" s="189">
        <v>386.82</v>
      </c>
      <c r="E93" s="189">
        <v>469.11</v>
      </c>
      <c r="F93" s="189">
        <v>502.61</v>
      </c>
      <c r="G93" s="189">
        <v>-93.33</v>
      </c>
      <c r="H93" s="189">
        <v>506.39</v>
      </c>
      <c r="I93" s="189">
        <v>467.09</v>
      </c>
      <c r="J93" s="189">
        <v>268.94</v>
      </c>
      <c r="K93" s="189">
        <v>467.77</v>
      </c>
      <c r="L93" s="189">
        <v>698.7</v>
      </c>
      <c r="M93" s="189">
        <v>693.3</v>
      </c>
      <c r="N93" s="189">
        <v>256.16</v>
      </c>
      <c r="O93" s="189">
        <v>57.8</v>
      </c>
      <c r="P93" s="189">
        <v>228</v>
      </c>
      <c r="Q93" s="189"/>
      <c r="R93" s="189"/>
      <c r="S93" s="189"/>
      <c r="T93" s="189"/>
      <c r="U93" s="189"/>
    </row>
    <row r="94" spans="1:21" ht="14.25">
      <c r="A94" s="189" t="s">
        <v>3034</v>
      </c>
      <c r="B94" s="189"/>
      <c r="C94" s="189">
        <v>90</v>
      </c>
      <c r="D94" s="189"/>
      <c r="E94" s="189"/>
      <c r="F94" s="189"/>
      <c r="G94" s="189"/>
      <c r="H94" s="189"/>
      <c r="I94" s="189"/>
      <c r="J94" s="189"/>
      <c r="K94" s="189"/>
      <c r="L94" s="189"/>
      <c r="M94" s="189"/>
      <c r="N94" s="189"/>
      <c r="O94" s="189"/>
      <c r="P94" s="189"/>
      <c r="Q94" s="189"/>
      <c r="R94" s="189"/>
      <c r="S94" s="189"/>
      <c r="T94" s="189"/>
      <c r="U94" s="189"/>
    </row>
    <row r="95" spans="1:21" ht="14.25">
      <c r="A95" s="189" t="s">
        <v>3039</v>
      </c>
      <c r="B95" s="189"/>
      <c r="C95" s="189">
        <v>40</v>
      </c>
      <c r="D95" s="189"/>
      <c r="E95" s="189"/>
      <c r="F95" s="189">
        <v>105</v>
      </c>
      <c r="G95" s="189"/>
      <c r="H95" s="189">
        <v>117</v>
      </c>
      <c r="I95" s="189"/>
      <c r="J95" s="189">
        <v>220</v>
      </c>
      <c r="K95" s="189"/>
      <c r="L95" s="189"/>
      <c r="M95" s="189">
        <v>163</v>
      </c>
      <c r="N95" s="189">
        <v>38</v>
      </c>
      <c r="O95" s="189">
        <v>71</v>
      </c>
      <c r="P95" s="189"/>
      <c r="Q95" s="189"/>
      <c r="R95" s="189"/>
      <c r="S95" s="189"/>
      <c r="T95" s="189"/>
      <c r="U95" s="189"/>
    </row>
    <row r="96" spans="1:21" ht="14.25">
      <c r="A96" s="189" t="s">
        <v>3040</v>
      </c>
      <c r="B96" s="189">
        <v>22.5</v>
      </c>
      <c r="C96" s="189">
        <v>45</v>
      </c>
      <c r="D96" s="189">
        <v>90</v>
      </c>
      <c r="E96" s="189">
        <v>67.5</v>
      </c>
      <c r="F96" s="189">
        <v>22.5</v>
      </c>
      <c r="G96" s="189">
        <v>45</v>
      </c>
      <c r="H96" s="189">
        <v>22.5</v>
      </c>
      <c r="I96" s="189">
        <v>67.5</v>
      </c>
      <c r="J96" s="189"/>
      <c r="K96" s="189">
        <v>22.5</v>
      </c>
      <c r="L96" s="189"/>
      <c r="M96" s="189">
        <v>67.5</v>
      </c>
      <c r="N96" s="189">
        <v>22.5</v>
      </c>
      <c r="O96" s="189"/>
      <c r="P96" s="189">
        <v>90</v>
      </c>
      <c r="Q96" s="189"/>
      <c r="R96" s="189"/>
      <c r="S96" s="189"/>
      <c r="T96" s="189"/>
      <c r="U96" s="189"/>
    </row>
    <row r="97" spans="1:21" ht="14.25">
      <c r="A97" s="189" t="s">
        <v>3041</v>
      </c>
      <c r="B97" s="189">
        <v>30</v>
      </c>
      <c r="C97" s="189">
        <v>80</v>
      </c>
      <c r="D97" s="189">
        <v>30</v>
      </c>
      <c r="E97" s="189">
        <v>70</v>
      </c>
      <c r="F97" s="189">
        <v>40</v>
      </c>
      <c r="G97" s="189">
        <v>70</v>
      </c>
      <c r="H97" s="189">
        <v>80</v>
      </c>
      <c r="I97" s="189">
        <v>110</v>
      </c>
      <c r="J97" s="189">
        <v>60</v>
      </c>
      <c r="K97" s="189">
        <v>100</v>
      </c>
      <c r="L97" s="189">
        <v>90</v>
      </c>
      <c r="M97" s="189">
        <v>60</v>
      </c>
      <c r="N97" s="189">
        <v>110</v>
      </c>
      <c r="O97" s="189"/>
      <c r="P97" s="189">
        <v>20</v>
      </c>
      <c r="Q97" s="189"/>
      <c r="R97" s="189"/>
      <c r="S97" s="189"/>
      <c r="T97" s="189"/>
      <c r="U97" s="189"/>
    </row>
    <row r="98" spans="1:21" ht="14.25">
      <c r="A98" s="189" t="s">
        <v>3042</v>
      </c>
      <c r="B98" s="189">
        <v>83</v>
      </c>
      <c r="C98" s="189">
        <v>172</v>
      </c>
      <c r="D98" s="189">
        <v>103</v>
      </c>
      <c r="E98" s="189">
        <v>164</v>
      </c>
      <c r="F98" s="189">
        <v>20</v>
      </c>
      <c r="G98" s="189">
        <v>40</v>
      </c>
      <c r="H98" s="189">
        <v>51</v>
      </c>
      <c r="I98" s="189">
        <v>138</v>
      </c>
      <c r="J98" s="189"/>
      <c r="K98" s="189">
        <v>145</v>
      </c>
      <c r="L98" s="189">
        <v>109</v>
      </c>
      <c r="M98" s="189">
        <v>196</v>
      </c>
      <c r="N98" s="189">
        <v>47</v>
      </c>
      <c r="O98" s="189"/>
      <c r="P98" s="189">
        <v>20</v>
      </c>
      <c r="Q98" s="189"/>
      <c r="R98" s="189"/>
      <c r="S98" s="189"/>
      <c r="T98" s="189"/>
      <c r="U98" s="189"/>
    </row>
    <row r="99" spans="1:21" ht="14.25">
      <c r="A99" s="189" t="s">
        <v>3043</v>
      </c>
      <c r="B99" s="189"/>
      <c r="C99" s="189">
        <v>60</v>
      </c>
      <c r="D99" s="189"/>
      <c r="E99" s="189"/>
      <c r="F99" s="189">
        <v>60</v>
      </c>
      <c r="G99" s="189">
        <v>-383</v>
      </c>
      <c r="H99" s="189">
        <v>197</v>
      </c>
      <c r="I99" s="189"/>
      <c r="J99" s="189"/>
      <c r="K99" s="189">
        <v>66</v>
      </c>
      <c r="L99" s="189"/>
      <c r="M99" s="189"/>
      <c r="N99" s="189"/>
      <c r="O99" s="189"/>
      <c r="P99" s="189"/>
      <c r="Q99" s="189"/>
      <c r="R99" s="189"/>
      <c r="S99" s="189"/>
      <c r="T99" s="189"/>
      <c r="U99" s="189"/>
    </row>
    <row r="100" spans="1:21" ht="14.25">
      <c r="A100" s="189" t="s">
        <v>3044</v>
      </c>
      <c r="B100" s="189"/>
      <c r="C100" s="189"/>
      <c r="D100" s="189">
        <v>60</v>
      </c>
      <c r="E100" s="189"/>
      <c r="F100" s="189">
        <v>98</v>
      </c>
      <c r="G100" s="189">
        <v>79</v>
      </c>
      <c r="H100" s="189"/>
      <c r="I100" s="189"/>
      <c r="J100" s="189"/>
      <c r="K100" s="189"/>
      <c r="L100" s="189">
        <v>177</v>
      </c>
      <c r="M100" s="189">
        <v>115</v>
      </c>
      <c r="N100" s="189"/>
      <c r="O100" s="189"/>
      <c r="P100" s="189">
        <v>18</v>
      </c>
      <c r="Q100" s="189"/>
      <c r="R100" s="189"/>
      <c r="S100" s="189"/>
      <c r="T100" s="189"/>
      <c r="U100" s="189"/>
    </row>
    <row r="101" spans="1:21" ht="14.25">
      <c r="A101" s="189" t="s">
        <v>3044</v>
      </c>
      <c r="B101" s="189">
        <v>49.5</v>
      </c>
      <c r="C101" s="189"/>
      <c r="D101" s="189"/>
      <c r="E101" s="189"/>
      <c r="F101" s="189"/>
      <c r="G101" s="189"/>
      <c r="H101" s="189"/>
      <c r="I101" s="189"/>
      <c r="J101" s="189"/>
      <c r="K101" s="189"/>
      <c r="L101" s="189">
        <v>-49.5</v>
      </c>
      <c r="M101" s="189"/>
      <c r="N101" s="189"/>
      <c r="O101" s="189"/>
      <c r="P101" s="189"/>
      <c r="Q101" s="189"/>
      <c r="R101" s="189"/>
      <c r="S101" s="189"/>
      <c r="T101" s="189"/>
      <c r="U101" s="189"/>
    </row>
    <row r="102" spans="1:21" ht="14.25">
      <c r="A102" s="189" t="s">
        <v>3045</v>
      </c>
      <c r="B102" s="189"/>
      <c r="C102" s="189">
        <v>10</v>
      </c>
      <c r="D102" s="189"/>
      <c r="E102" s="189"/>
      <c r="F102" s="189"/>
      <c r="G102" s="189">
        <v>10</v>
      </c>
      <c r="H102" s="189"/>
      <c r="I102" s="189">
        <v>10</v>
      </c>
      <c r="J102" s="189"/>
      <c r="K102" s="189"/>
      <c r="L102" s="189"/>
      <c r="M102" s="189"/>
      <c r="N102" s="189">
        <v>10</v>
      </c>
      <c r="O102" s="189"/>
      <c r="P102" s="189"/>
      <c r="Q102" s="189"/>
      <c r="R102" s="189"/>
      <c r="S102" s="189"/>
      <c r="T102" s="189"/>
      <c r="U102" s="189"/>
    </row>
    <row r="103" spans="1:21" ht="14.25">
      <c r="A103" s="189" t="s">
        <v>3046</v>
      </c>
      <c r="B103" s="189">
        <v>77.2</v>
      </c>
      <c r="C103" s="189">
        <v>160.1</v>
      </c>
      <c r="D103" s="189">
        <v>96</v>
      </c>
      <c r="E103" s="189">
        <v>159.9</v>
      </c>
      <c r="F103" s="189">
        <v>16.5</v>
      </c>
      <c r="G103" s="189">
        <v>39</v>
      </c>
      <c r="H103" s="189">
        <v>37.3</v>
      </c>
      <c r="I103" s="189">
        <v>96.4</v>
      </c>
      <c r="J103" s="189"/>
      <c r="K103" s="189">
        <v>141.6</v>
      </c>
      <c r="L103" s="189">
        <v>97.4</v>
      </c>
      <c r="M103" s="189">
        <v>76.8</v>
      </c>
      <c r="N103" s="189">
        <v>44.1</v>
      </c>
      <c r="O103" s="189"/>
      <c r="P103" s="189">
        <v>76</v>
      </c>
      <c r="Q103" s="189"/>
      <c r="R103" s="189"/>
      <c r="S103" s="189"/>
      <c r="T103" s="189"/>
      <c r="U103" s="189"/>
    </row>
    <row r="104" spans="1:21" ht="14.25">
      <c r="A104" s="189" t="s">
        <v>3047</v>
      </c>
      <c r="B104" s="189">
        <v>4</v>
      </c>
      <c r="C104" s="189">
        <v>13</v>
      </c>
      <c r="D104" s="189">
        <v>9</v>
      </c>
      <c r="E104" s="189">
        <v>9</v>
      </c>
      <c r="F104" s="189">
        <v>11</v>
      </c>
      <c r="G104" s="189">
        <v>7</v>
      </c>
      <c r="H104" s="189">
        <v>16</v>
      </c>
      <c r="I104" s="189">
        <v>14</v>
      </c>
      <c r="J104" s="189">
        <v>8</v>
      </c>
      <c r="K104" s="189">
        <v>14</v>
      </c>
      <c r="L104" s="189">
        <v>12</v>
      </c>
      <c r="M104" s="189">
        <v>15</v>
      </c>
      <c r="N104" s="189">
        <v>9</v>
      </c>
      <c r="O104" s="189">
        <v>5</v>
      </c>
      <c r="P104" s="189">
        <v>4</v>
      </c>
      <c r="Q104" s="189"/>
      <c r="R104" s="189"/>
      <c r="S104" s="189"/>
      <c r="T104" s="189"/>
      <c r="U104" s="189"/>
    </row>
    <row r="105" spans="1:21" ht="14.25">
      <c r="A105" s="189" t="s">
        <v>3035</v>
      </c>
      <c r="B105" s="189">
        <v>-23.94</v>
      </c>
      <c r="C105" s="189">
        <v>-26.1</v>
      </c>
      <c r="D105" s="189">
        <v>-1.18</v>
      </c>
      <c r="E105" s="189">
        <v>-1.29</v>
      </c>
      <c r="F105" s="189">
        <v>-6.39</v>
      </c>
      <c r="G105" s="189">
        <v>-0.33</v>
      </c>
      <c r="H105" s="189">
        <v>-14.41</v>
      </c>
      <c r="I105" s="189">
        <v>-3.82</v>
      </c>
      <c r="J105" s="189">
        <v>-19.06</v>
      </c>
      <c r="K105" s="189">
        <v>-21.33</v>
      </c>
      <c r="L105" s="189">
        <v>-7.51</v>
      </c>
      <c r="M105" s="189"/>
      <c r="N105" s="189">
        <v>-24.44</v>
      </c>
      <c r="O105" s="189">
        <v>-18.2</v>
      </c>
      <c r="P105" s="189"/>
      <c r="Q105" s="189"/>
      <c r="R105" s="189"/>
      <c r="S105" s="189"/>
      <c r="T105" s="189"/>
      <c r="U105" s="189"/>
    </row>
    <row r="106" spans="1:21" ht="14.25">
      <c r="A106" s="189" t="s">
        <v>3048</v>
      </c>
      <c r="B106" s="189">
        <v>3.44</v>
      </c>
      <c r="C106" s="189"/>
      <c r="D106" s="189"/>
      <c r="E106" s="189"/>
      <c r="F106" s="189"/>
      <c r="G106" s="189"/>
      <c r="H106" s="189"/>
      <c r="I106" s="189">
        <v>35.01</v>
      </c>
      <c r="J106" s="189"/>
      <c r="K106" s="189"/>
      <c r="L106" s="189"/>
      <c r="M106" s="189"/>
      <c r="N106" s="189"/>
      <c r="O106" s="189"/>
      <c r="P106" s="189"/>
      <c r="Q106" s="189"/>
      <c r="R106" s="189"/>
      <c r="S106" s="189"/>
      <c r="T106" s="189"/>
      <c r="U106" s="189"/>
    </row>
    <row r="107" spans="1:21" ht="14.25">
      <c r="A107" s="189" t="s">
        <v>3048</v>
      </c>
      <c r="B107" s="189"/>
      <c r="C107" s="189"/>
      <c r="D107" s="189"/>
      <c r="E107" s="189"/>
      <c r="F107" s="189">
        <v>136</v>
      </c>
      <c r="G107" s="189"/>
      <c r="H107" s="189"/>
      <c r="I107" s="189"/>
      <c r="J107" s="189"/>
      <c r="K107" s="189"/>
      <c r="L107" s="189">
        <v>270.32</v>
      </c>
      <c r="M107" s="189"/>
      <c r="N107" s="189"/>
      <c r="O107" s="189"/>
      <c r="P107" s="189"/>
      <c r="Q107" s="189"/>
      <c r="R107" s="189"/>
      <c r="S107" s="189"/>
      <c r="T107" s="189"/>
      <c r="U107" s="189"/>
    </row>
    <row r="108" spans="1:21" ht="14.25">
      <c r="A108" s="189" t="s">
        <v>3049</v>
      </c>
      <c r="B108" s="189">
        <v>127.62</v>
      </c>
      <c r="C108" s="189">
        <v>200.91</v>
      </c>
      <c r="D108" s="189">
        <v>141.48</v>
      </c>
      <c r="E108" s="189">
        <v>133.05</v>
      </c>
      <c r="F108" s="189">
        <v>94.51</v>
      </c>
      <c r="G108" s="189">
        <v>296.56</v>
      </c>
      <c r="H108" s="189">
        <v>166.05</v>
      </c>
      <c r="I108" s="189">
        <v>158.87</v>
      </c>
      <c r="J108" s="189">
        <v>114.52</v>
      </c>
      <c r="K108" s="189">
        <v>210.7</v>
      </c>
      <c r="L108" s="189">
        <v>171.97</v>
      </c>
      <c r="M108" s="189">
        <v>106.09</v>
      </c>
      <c r="N108" s="189">
        <v>133.21</v>
      </c>
      <c r="O108" s="189">
        <v>173.45</v>
      </c>
      <c r="P108" s="189">
        <v>64.21</v>
      </c>
      <c r="Q108" s="189">
        <v>81.84</v>
      </c>
      <c r="R108" s="189">
        <v>24.33</v>
      </c>
      <c r="S108" s="189">
        <v>47.1</v>
      </c>
      <c r="T108" s="189">
        <v>29.9</v>
      </c>
      <c r="U108" s="189">
        <v>15.59</v>
      </c>
    </row>
    <row r="109" spans="1:21" ht="14.25">
      <c r="A109" s="189" t="s">
        <v>3050</v>
      </c>
      <c r="B109" s="189"/>
      <c r="C109" s="189">
        <v>66</v>
      </c>
      <c r="D109" s="189"/>
      <c r="E109" s="189"/>
      <c r="F109" s="189"/>
      <c r="G109" s="189">
        <v>97</v>
      </c>
      <c r="H109" s="189">
        <v>54</v>
      </c>
      <c r="I109" s="189"/>
      <c r="J109" s="189"/>
      <c r="K109" s="189"/>
      <c r="L109" s="189"/>
      <c r="M109" s="189"/>
      <c r="N109" s="189"/>
      <c r="O109" s="189"/>
      <c r="P109" s="189"/>
      <c r="Q109" s="189"/>
      <c r="R109" s="189"/>
      <c r="S109" s="189"/>
      <c r="T109" s="189"/>
      <c r="U109" s="189"/>
    </row>
    <row r="110" spans="1:21" ht="14.25">
      <c r="A110" s="189" t="s">
        <v>3051</v>
      </c>
      <c r="B110" s="189"/>
      <c r="C110" s="189">
        <v>66</v>
      </c>
      <c r="D110" s="189"/>
      <c r="E110" s="189"/>
      <c r="F110" s="189"/>
      <c r="G110" s="189">
        <v>97</v>
      </c>
      <c r="H110" s="189">
        <v>54</v>
      </c>
      <c r="I110" s="189"/>
      <c r="J110" s="189"/>
      <c r="K110" s="189"/>
      <c r="L110" s="189"/>
      <c r="M110" s="189"/>
      <c r="N110" s="189"/>
      <c r="O110" s="189"/>
      <c r="P110" s="189"/>
      <c r="Q110" s="189"/>
      <c r="R110" s="189"/>
      <c r="S110" s="189"/>
      <c r="T110" s="189"/>
      <c r="U110" s="189"/>
    </row>
    <row r="111" spans="1:21" ht="14.25">
      <c r="A111" s="189" t="s">
        <v>3052</v>
      </c>
      <c r="B111" s="189">
        <v>127.62</v>
      </c>
      <c r="C111" s="189">
        <v>134.91</v>
      </c>
      <c r="D111" s="189">
        <v>141.48</v>
      </c>
      <c r="E111" s="189">
        <v>133.05</v>
      </c>
      <c r="F111" s="189">
        <v>94.51</v>
      </c>
      <c r="G111" s="189">
        <v>199.56</v>
      </c>
      <c r="H111" s="189">
        <v>112.05</v>
      </c>
      <c r="I111" s="189">
        <v>158.87</v>
      </c>
      <c r="J111" s="189">
        <v>114.52</v>
      </c>
      <c r="K111" s="189">
        <v>210.7</v>
      </c>
      <c r="L111" s="189">
        <v>171.97</v>
      </c>
      <c r="M111" s="189">
        <v>106.09</v>
      </c>
      <c r="N111" s="189">
        <v>133.21</v>
      </c>
      <c r="O111" s="189">
        <v>173.45</v>
      </c>
      <c r="P111" s="189">
        <v>64.21</v>
      </c>
      <c r="Q111" s="189">
        <v>81.84</v>
      </c>
      <c r="R111" s="189">
        <v>24.33</v>
      </c>
      <c r="S111" s="189">
        <v>47.1</v>
      </c>
      <c r="T111" s="189">
        <v>29.9</v>
      </c>
      <c r="U111" s="189">
        <v>15.59</v>
      </c>
    </row>
    <row r="112" spans="1:21" ht="14.25">
      <c r="A112" s="189" t="s">
        <v>3053</v>
      </c>
      <c r="B112" s="189">
        <v>25.58</v>
      </c>
      <c r="C112" s="189">
        <v>27.04</v>
      </c>
      <c r="D112" s="189">
        <v>28.36</v>
      </c>
      <c r="E112" s="189">
        <v>26.67</v>
      </c>
      <c r="F112" s="189">
        <v>18.94</v>
      </c>
      <c r="G112" s="189">
        <v>39.99</v>
      </c>
      <c r="H112" s="189">
        <v>22.46</v>
      </c>
      <c r="I112" s="189">
        <v>31.85</v>
      </c>
      <c r="J112" s="189">
        <v>22.96</v>
      </c>
      <c r="K112" s="189">
        <v>41.33</v>
      </c>
      <c r="L112" s="189">
        <v>34.47</v>
      </c>
      <c r="M112" s="189">
        <v>21.26</v>
      </c>
      <c r="N112" s="189">
        <v>26.7</v>
      </c>
      <c r="O112" s="189">
        <v>34.77</v>
      </c>
      <c r="P112" s="189">
        <v>12.87</v>
      </c>
      <c r="Q112" s="189">
        <v>16.36</v>
      </c>
      <c r="R112" s="189">
        <v>4.61</v>
      </c>
      <c r="S112" s="189">
        <v>9.22</v>
      </c>
      <c r="T112" s="189">
        <v>5.77</v>
      </c>
      <c r="U112" s="189">
        <v>12.78</v>
      </c>
    </row>
    <row r="113" spans="1:21" ht="14.25">
      <c r="A113" s="189" t="s">
        <v>3054</v>
      </c>
      <c r="B113" s="189">
        <v>102.04</v>
      </c>
      <c r="C113" s="189">
        <v>107.87</v>
      </c>
      <c r="D113" s="189">
        <v>113.12</v>
      </c>
      <c r="E113" s="189">
        <v>106.38</v>
      </c>
      <c r="F113" s="189">
        <v>75.57</v>
      </c>
      <c r="G113" s="189">
        <v>159.57</v>
      </c>
      <c r="H113" s="189">
        <v>89.6</v>
      </c>
      <c r="I113" s="189">
        <v>127.03</v>
      </c>
      <c r="J113" s="189">
        <v>91.57</v>
      </c>
      <c r="K113" s="189">
        <v>169.37</v>
      </c>
      <c r="L113" s="189">
        <v>137.5</v>
      </c>
      <c r="M113" s="189">
        <v>84.83</v>
      </c>
      <c r="N113" s="189">
        <v>106.51</v>
      </c>
      <c r="O113" s="189">
        <v>138.69</v>
      </c>
      <c r="P113" s="189">
        <v>51.34</v>
      </c>
      <c r="Q113" s="189">
        <v>65.49</v>
      </c>
      <c r="R113" s="189">
        <v>19.72</v>
      </c>
      <c r="S113" s="189">
        <v>37.88</v>
      </c>
      <c r="T113" s="189">
        <v>24.13</v>
      </c>
      <c r="U113" s="189">
        <v>2.81</v>
      </c>
    </row>
    <row r="114" spans="1:21" ht="14.25">
      <c r="A114" s="189" t="s">
        <v>3055</v>
      </c>
      <c r="B114" s="189">
        <v>60.5</v>
      </c>
      <c r="C114" s="189">
        <v>175.5</v>
      </c>
      <c r="D114" s="189">
        <v>33.5</v>
      </c>
      <c r="E114" s="189"/>
      <c r="F114" s="189">
        <v>657.5</v>
      </c>
      <c r="G114" s="189">
        <v>257</v>
      </c>
      <c r="H114" s="189">
        <v>75</v>
      </c>
      <c r="I114" s="189">
        <v>15</v>
      </c>
      <c r="J114" s="189">
        <v>103.75</v>
      </c>
      <c r="K114" s="189">
        <v>85</v>
      </c>
      <c r="L114" s="189">
        <v>262.75</v>
      </c>
      <c r="M114" s="189">
        <v>376.5</v>
      </c>
      <c r="N114" s="189">
        <v>462</v>
      </c>
      <c r="O114" s="189">
        <v>20</v>
      </c>
      <c r="P114" s="189">
        <v>170.5</v>
      </c>
      <c r="Q114" s="189"/>
      <c r="R114" s="189"/>
      <c r="S114" s="189">
        <v>101</v>
      </c>
      <c r="T114" s="189"/>
      <c r="U114" s="189"/>
    </row>
    <row r="115" spans="1:21" ht="14.25">
      <c r="A115" s="189" t="s">
        <v>3056</v>
      </c>
      <c r="B115" s="189">
        <v>60.5</v>
      </c>
      <c r="C115" s="189">
        <v>169</v>
      </c>
      <c r="D115" s="189">
        <v>33.5</v>
      </c>
      <c r="E115" s="189"/>
      <c r="F115" s="189">
        <v>193.5</v>
      </c>
      <c r="G115" s="189">
        <v>257</v>
      </c>
      <c r="H115" s="189">
        <v>75</v>
      </c>
      <c r="I115" s="189">
        <v>15</v>
      </c>
      <c r="J115" s="189">
        <v>103.75</v>
      </c>
      <c r="K115" s="189">
        <v>85</v>
      </c>
      <c r="L115" s="189">
        <v>58.75</v>
      </c>
      <c r="M115" s="189">
        <v>186.5</v>
      </c>
      <c r="N115" s="189">
        <v>462</v>
      </c>
      <c r="O115" s="189">
        <v>20</v>
      </c>
      <c r="P115" s="189">
        <v>115.5</v>
      </c>
      <c r="Q115" s="189"/>
      <c r="R115" s="189"/>
      <c r="S115" s="189">
        <v>50</v>
      </c>
      <c r="T115" s="189"/>
      <c r="U115" s="189"/>
    </row>
    <row r="116" spans="1:21" ht="14.25">
      <c r="A116" s="189" t="s">
        <v>3057</v>
      </c>
      <c r="B116" s="189">
        <v>60.5</v>
      </c>
      <c r="C116" s="189">
        <v>169</v>
      </c>
      <c r="D116" s="189">
        <v>33.5</v>
      </c>
      <c r="E116" s="189"/>
      <c r="F116" s="189">
        <v>193.5</v>
      </c>
      <c r="G116" s="189">
        <v>257</v>
      </c>
      <c r="H116" s="189">
        <v>75</v>
      </c>
      <c r="I116" s="189">
        <v>15</v>
      </c>
      <c r="J116" s="189">
        <v>103.75</v>
      </c>
      <c r="K116" s="189">
        <v>85</v>
      </c>
      <c r="L116" s="189">
        <v>58.75</v>
      </c>
      <c r="M116" s="189">
        <v>186.5</v>
      </c>
      <c r="N116" s="189">
        <v>462</v>
      </c>
      <c r="O116" s="189">
        <v>20</v>
      </c>
      <c r="P116" s="189">
        <v>115.5</v>
      </c>
      <c r="Q116" s="189"/>
      <c r="R116" s="189"/>
      <c r="S116" s="189">
        <v>50</v>
      </c>
      <c r="T116" s="189"/>
      <c r="U116" s="189"/>
    </row>
    <row r="117" spans="1:21" ht="14.25">
      <c r="A117" s="189" t="s">
        <v>3058</v>
      </c>
      <c r="B117" s="189"/>
      <c r="C117" s="189">
        <v>110</v>
      </c>
      <c r="D117" s="189"/>
      <c r="E117" s="189"/>
      <c r="F117" s="189"/>
      <c r="G117" s="189"/>
      <c r="H117" s="189"/>
      <c r="I117" s="189"/>
      <c r="J117" s="189"/>
      <c r="K117" s="189"/>
      <c r="L117" s="189"/>
      <c r="M117" s="189"/>
      <c r="N117" s="189"/>
      <c r="O117" s="189"/>
      <c r="P117" s="189"/>
      <c r="Q117" s="189"/>
      <c r="R117" s="189"/>
      <c r="S117" s="189"/>
      <c r="T117" s="189"/>
      <c r="U117" s="189"/>
    </row>
    <row r="118" spans="1:21" ht="14.25">
      <c r="A118" s="189" t="s">
        <v>3059</v>
      </c>
      <c r="B118" s="189">
        <v>28</v>
      </c>
      <c r="C118" s="189"/>
      <c r="D118" s="189"/>
      <c r="E118" s="189"/>
      <c r="F118" s="189"/>
      <c r="G118" s="189"/>
      <c r="H118" s="189"/>
      <c r="I118" s="189"/>
      <c r="J118" s="189"/>
      <c r="K118" s="189"/>
      <c r="L118" s="189"/>
      <c r="M118" s="189"/>
      <c r="N118" s="189"/>
      <c r="O118" s="189"/>
      <c r="P118" s="189"/>
      <c r="Q118" s="189"/>
      <c r="R118" s="189"/>
      <c r="S118" s="189"/>
      <c r="T118" s="189"/>
      <c r="U118" s="189"/>
    </row>
    <row r="119" spans="1:21" ht="14.25">
      <c r="A119" s="189" t="s">
        <v>3060</v>
      </c>
      <c r="B119" s="189"/>
      <c r="C119" s="189">
        <v>59</v>
      </c>
      <c r="D119" s="189">
        <v>6</v>
      </c>
      <c r="E119" s="189"/>
      <c r="F119" s="189">
        <v>32</v>
      </c>
      <c r="G119" s="189">
        <v>17</v>
      </c>
      <c r="H119" s="189"/>
      <c r="I119" s="189"/>
      <c r="J119" s="189">
        <v>80</v>
      </c>
      <c r="K119" s="189"/>
      <c r="L119" s="189"/>
      <c r="M119" s="189">
        <v>62</v>
      </c>
      <c r="N119" s="189">
        <v>174</v>
      </c>
      <c r="O119" s="189">
        <v>20</v>
      </c>
      <c r="P119" s="189"/>
      <c r="Q119" s="189"/>
      <c r="R119" s="189"/>
      <c r="S119" s="189"/>
      <c r="T119" s="189"/>
      <c r="U119" s="189"/>
    </row>
    <row r="120" spans="1:21" ht="14.25">
      <c r="A120" s="189" t="s">
        <v>3061</v>
      </c>
      <c r="B120" s="189">
        <v>32.5</v>
      </c>
      <c r="C120" s="189"/>
      <c r="D120" s="189">
        <v>27.5</v>
      </c>
      <c r="E120" s="189"/>
      <c r="F120" s="189">
        <v>161.5</v>
      </c>
      <c r="G120" s="189">
        <v>240</v>
      </c>
      <c r="H120" s="189">
        <v>75</v>
      </c>
      <c r="I120" s="189">
        <v>15</v>
      </c>
      <c r="J120" s="189"/>
      <c r="K120" s="189">
        <v>55</v>
      </c>
      <c r="L120" s="189">
        <v>40</v>
      </c>
      <c r="M120" s="189">
        <v>97</v>
      </c>
      <c r="N120" s="189">
        <v>288</v>
      </c>
      <c r="O120" s="189"/>
      <c r="P120" s="189">
        <v>115.5</v>
      </c>
      <c r="Q120" s="189"/>
      <c r="R120" s="189"/>
      <c r="S120" s="189"/>
      <c r="T120" s="189"/>
      <c r="U120" s="189"/>
    </row>
    <row r="121" spans="1:21" ht="14.25">
      <c r="A121" s="189" t="s">
        <v>3062</v>
      </c>
      <c r="B121" s="189"/>
      <c r="C121" s="189"/>
      <c r="D121" s="189"/>
      <c r="E121" s="189"/>
      <c r="F121" s="189"/>
      <c r="G121" s="189"/>
      <c r="H121" s="189"/>
      <c r="I121" s="189"/>
      <c r="J121" s="189">
        <v>23.75</v>
      </c>
      <c r="K121" s="189">
        <v>30</v>
      </c>
      <c r="L121" s="189">
        <v>18.75</v>
      </c>
      <c r="M121" s="189">
        <v>27.5</v>
      </c>
      <c r="N121" s="189"/>
      <c r="O121" s="189"/>
      <c r="P121" s="189"/>
      <c r="Q121" s="189"/>
      <c r="R121" s="189"/>
      <c r="S121" s="189">
        <v>50</v>
      </c>
      <c r="T121" s="189"/>
      <c r="U121" s="189"/>
    </row>
    <row r="122" spans="1:21" ht="14.25">
      <c r="A122" s="189" t="s">
        <v>3063</v>
      </c>
      <c r="B122" s="189"/>
      <c r="C122" s="189">
        <v>6.5</v>
      </c>
      <c r="D122" s="189"/>
      <c r="E122" s="189"/>
      <c r="F122" s="189">
        <v>464</v>
      </c>
      <c r="G122" s="189"/>
      <c r="H122" s="189"/>
      <c r="I122" s="189"/>
      <c r="J122" s="189"/>
      <c r="K122" s="189"/>
      <c r="L122" s="189">
        <v>204</v>
      </c>
      <c r="M122" s="189">
        <v>190</v>
      </c>
      <c r="N122" s="189"/>
      <c r="O122" s="189"/>
      <c r="P122" s="189">
        <v>55</v>
      </c>
      <c r="Q122" s="189"/>
      <c r="R122" s="189"/>
      <c r="S122" s="189">
        <v>51</v>
      </c>
      <c r="T122" s="189"/>
      <c r="U122" s="189"/>
    </row>
    <row r="123" spans="1:21" ht="14.25">
      <c r="A123" s="189" t="s">
        <v>3064</v>
      </c>
      <c r="B123" s="189"/>
      <c r="C123" s="189">
        <v>6.5</v>
      </c>
      <c r="D123" s="189"/>
      <c r="E123" s="189"/>
      <c r="F123" s="189">
        <v>464</v>
      </c>
      <c r="G123" s="189"/>
      <c r="H123" s="189"/>
      <c r="I123" s="189"/>
      <c r="J123" s="189"/>
      <c r="K123" s="189"/>
      <c r="L123" s="189">
        <v>204</v>
      </c>
      <c r="M123" s="189">
        <v>190</v>
      </c>
      <c r="N123" s="189"/>
      <c r="O123" s="189"/>
      <c r="P123" s="189">
        <v>55</v>
      </c>
      <c r="Q123" s="189"/>
      <c r="R123" s="189"/>
      <c r="S123" s="189">
        <v>51</v>
      </c>
      <c r="T123" s="189"/>
      <c r="U123" s="189"/>
    </row>
    <row r="124" spans="1:21" ht="14.25">
      <c r="A124" s="189" t="s">
        <v>3065</v>
      </c>
      <c r="B124" s="189"/>
      <c r="C124" s="189"/>
      <c r="D124" s="189"/>
      <c r="E124" s="189"/>
      <c r="F124" s="189"/>
      <c r="G124" s="189"/>
      <c r="H124" s="189"/>
      <c r="I124" s="189"/>
      <c r="J124" s="189"/>
      <c r="K124" s="189"/>
      <c r="L124" s="189">
        <v>204</v>
      </c>
      <c r="M124" s="189">
        <v>190</v>
      </c>
      <c r="N124" s="189"/>
      <c r="O124" s="189"/>
      <c r="P124" s="189"/>
      <c r="Q124" s="189"/>
      <c r="R124" s="189"/>
      <c r="S124" s="189">
        <v>51</v>
      </c>
      <c r="T124" s="189"/>
      <c r="U124" s="189"/>
    </row>
    <row r="125" spans="1:21" ht="14.25">
      <c r="A125" s="189" t="s">
        <v>3066</v>
      </c>
      <c r="B125" s="189"/>
      <c r="C125" s="189">
        <v>6.5</v>
      </c>
      <c r="D125" s="189"/>
      <c r="E125" s="189"/>
      <c r="F125" s="189">
        <v>64</v>
      </c>
      <c r="G125" s="189"/>
      <c r="H125" s="189"/>
      <c r="I125" s="189"/>
      <c r="J125" s="189"/>
      <c r="K125" s="189"/>
      <c r="L125" s="189"/>
      <c r="M125" s="189"/>
      <c r="N125" s="189"/>
      <c r="O125" s="189"/>
      <c r="P125" s="189">
        <v>55</v>
      </c>
      <c r="Q125" s="189"/>
      <c r="R125" s="189"/>
      <c r="S125" s="189"/>
      <c r="T125" s="189"/>
      <c r="U125" s="189"/>
    </row>
    <row r="126" spans="1:21" ht="14.25">
      <c r="A126" s="189" t="s">
        <v>3066</v>
      </c>
      <c r="B126" s="189"/>
      <c r="C126" s="189"/>
      <c r="D126" s="189"/>
      <c r="E126" s="189"/>
      <c r="F126" s="189">
        <v>400</v>
      </c>
      <c r="G126" s="189"/>
      <c r="H126" s="189"/>
      <c r="I126" s="189"/>
      <c r="J126" s="189"/>
      <c r="K126" s="189"/>
      <c r="L126" s="189"/>
      <c r="M126" s="189"/>
      <c r="N126" s="189"/>
      <c r="O126" s="189"/>
      <c r="P126" s="189"/>
      <c r="Q126" s="189"/>
      <c r="R126" s="189"/>
      <c r="S126" s="189"/>
      <c r="T126" s="189"/>
      <c r="U126" s="189"/>
    </row>
    <row r="127" spans="1:21" ht="14.25">
      <c r="A127" s="189" t="s">
        <v>3067</v>
      </c>
      <c r="B127" s="189"/>
      <c r="C127" s="189"/>
      <c r="D127" s="189"/>
      <c r="E127" s="189"/>
      <c r="F127" s="189"/>
      <c r="G127" s="189"/>
      <c r="H127" s="189"/>
      <c r="I127" s="189"/>
      <c r="J127" s="189"/>
      <c r="K127" s="189"/>
      <c r="L127" s="189"/>
      <c r="M127" s="189"/>
      <c r="N127" s="189"/>
      <c r="O127" s="189"/>
      <c r="P127" s="189"/>
      <c r="Q127" s="189"/>
      <c r="R127" s="189">
        <v>106.06</v>
      </c>
      <c r="S127" s="189">
        <v>24.82</v>
      </c>
      <c r="T127" s="189">
        <v>122.5</v>
      </c>
      <c r="U127" s="189">
        <v>336.62</v>
      </c>
    </row>
    <row r="128" spans="1:21" ht="14.25">
      <c r="A128" s="189" t="s">
        <v>3068</v>
      </c>
      <c r="B128" s="189"/>
      <c r="C128" s="189"/>
      <c r="D128" s="189"/>
      <c r="E128" s="189"/>
      <c r="F128" s="189"/>
      <c r="G128" s="189"/>
      <c r="H128" s="189"/>
      <c r="I128" s="189"/>
      <c r="J128" s="189"/>
      <c r="K128" s="189"/>
      <c r="L128" s="189"/>
      <c r="M128" s="189"/>
      <c r="N128" s="189"/>
      <c r="O128" s="189"/>
      <c r="P128" s="189"/>
      <c r="Q128" s="189"/>
      <c r="R128" s="189">
        <v>106.06</v>
      </c>
      <c r="S128" s="189">
        <v>24.82</v>
      </c>
      <c r="T128" s="189">
        <v>122.5</v>
      </c>
      <c r="U128" s="189">
        <v>336.62</v>
      </c>
    </row>
    <row r="129" spans="1:21" ht="14.25">
      <c r="A129" s="189" t="s">
        <v>3069</v>
      </c>
      <c r="B129" s="189"/>
      <c r="C129" s="189"/>
      <c r="D129" s="189"/>
      <c r="E129" s="189"/>
      <c r="F129" s="189"/>
      <c r="G129" s="189"/>
      <c r="H129" s="189"/>
      <c r="I129" s="189"/>
      <c r="J129" s="189"/>
      <c r="K129" s="189"/>
      <c r="L129" s="189"/>
      <c r="M129" s="189"/>
      <c r="N129" s="189"/>
      <c r="O129" s="189"/>
      <c r="P129" s="189"/>
      <c r="Q129" s="189"/>
      <c r="R129" s="189">
        <v>106.06</v>
      </c>
      <c r="S129" s="189">
        <v>24.82</v>
      </c>
      <c r="T129" s="189">
        <v>122.5</v>
      </c>
      <c r="U129" s="189">
        <v>336.62</v>
      </c>
    </row>
    <row r="130" spans="1:21" ht="14.25">
      <c r="A130" s="189" t="s">
        <v>3070</v>
      </c>
      <c r="B130" s="189"/>
      <c r="C130" s="189"/>
      <c r="D130" s="189"/>
      <c r="E130" s="189"/>
      <c r="F130" s="189"/>
      <c r="G130" s="189"/>
      <c r="H130" s="189"/>
      <c r="I130" s="189"/>
      <c r="J130" s="189"/>
      <c r="K130" s="189"/>
      <c r="L130" s="189"/>
      <c r="M130" s="189"/>
      <c r="N130" s="189"/>
      <c r="O130" s="189"/>
      <c r="P130" s="189"/>
      <c r="Q130" s="189"/>
      <c r="R130" s="189">
        <v>113.66</v>
      </c>
      <c r="S130" s="189">
        <v>22.32</v>
      </c>
      <c r="T130" s="189">
        <v>104.6</v>
      </c>
      <c r="U130" s="189">
        <v>320.42</v>
      </c>
    </row>
    <row r="131" spans="1:21" ht="14.25">
      <c r="A131" s="189" t="s">
        <v>3071</v>
      </c>
      <c r="B131" s="189"/>
      <c r="C131" s="189"/>
      <c r="D131" s="189"/>
      <c r="E131" s="189"/>
      <c r="F131" s="189"/>
      <c r="G131" s="189"/>
      <c r="H131" s="189"/>
      <c r="I131" s="189"/>
      <c r="J131" s="189"/>
      <c r="K131" s="189"/>
      <c r="L131" s="189"/>
      <c r="M131" s="189"/>
      <c r="N131" s="189"/>
      <c r="O131" s="189"/>
      <c r="P131" s="189"/>
      <c r="Q131" s="189"/>
      <c r="R131" s="189">
        <v>13</v>
      </c>
      <c r="S131" s="189">
        <v>2.5</v>
      </c>
      <c r="T131" s="189">
        <v>17.9</v>
      </c>
      <c r="U131" s="189">
        <v>36.6</v>
      </c>
    </row>
    <row r="132" spans="1:21" ht="14.25">
      <c r="A132" s="189" t="s">
        <v>3072</v>
      </c>
      <c r="B132" s="189"/>
      <c r="C132" s="189"/>
      <c r="D132" s="189"/>
      <c r="E132" s="189"/>
      <c r="F132" s="189"/>
      <c r="G132" s="189"/>
      <c r="H132" s="189"/>
      <c r="I132" s="189"/>
      <c r="J132" s="189"/>
      <c r="K132" s="189"/>
      <c r="L132" s="189"/>
      <c r="M132" s="189"/>
      <c r="N132" s="189"/>
      <c r="O132" s="189"/>
      <c r="P132" s="189"/>
      <c r="Q132" s="189"/>
      <c r="R132" s="189">
        <v>-20.6</v>
      </c>
      <c r="S132" s="189"/>
      <c r="T132" s="189"/>
      <c r="U132" s="189">
        <v>-20.4</v>
      </c>
    </row>
    <row r="133" spans="1:21" ht="14.25">
      <c r="A133" s="189" t="s">
        <v>3073</v>
      </c>
      <c r="B133" s="189"/>
      <c r="C133" s="189"/>
      <c r="D133" s="189"/>
      <c r="E133" s="189"/>
      <c r="F133" s="189"/>
      <c r="G133" s="189">
        <v>20</v>
      </c>
      <c r="H133" s="189"/>
      <c r="I133" s="189"/>
      <c r="J133" s="189"/>
      <c r="K133" s="189"/>
      <c r="L133" s="189"/>
      <c r="M133" s="189"/>
      <c r="N133" s="189"/>
      <c r="O133" s="189"/>
      <c r="P133" s="189">
        <v>14</v>
      </c>
      <c r="Q133" s="189"/>
      <c r="R133" s="189"/>
      <c r="S133" s="189"/>
      <c r="T133" s="189"/>
      <c r="U133" s="189"/>
    </row>
    <row r="134" spans="1:21" ht="14.25">
      <c r="A134" s="189" t="s">
        <v>3074</v>
      </c>
      <c r="B134" s="189"/>
      <c r="C134" s="189"/>
      <c r="D134" s="189"/>
      <c r="E134" s="189"/>
      <c r="F134" s="189"/>
      <c r="G134" s="189">
        <v>20</v>
      </c>
      <c r="H134" s="189"/>
      <c r="I134" s="189"/>
      <c r="J134" s="189"/>
      <c r="K134" s="189"/>
      <c r="L134" s="189"/>
      <c r="M134" s="189"/>
      <c r="N134" s="189"/>
      <c r="O134" s="189"/>
      <c r="P134" s="189">
        <v>14</v>
      </c>
      <c r="Q134" s="189"/>
      <c r="R134" s="189"/>
      <c r="S134" s="189"/>
      <c r="T134" s="189"/>
      <c r="U134" s="189"/>
    </row>
    <row r="135" spans="1:21" ht="14.25">
      <c r="A135" s="189" t="s">
        <v>3075</v>
      </c>
      <c r="B135" s="189"/>
      <c r="C135" s="189"/>
      <c r="D135" s="189"/>
      <c r="E135" s="189"/>
      <c r="F135" s="189"/>
      <c r="G135" s="189">
        <v>20</v>
      </c>
      <c r="H135" s="189"/>
      <c r="I135" s="189"/>
      <c r="J135" s="189"/>
      <c r="K135" s="189"/>
      <c r="L135" s="189"/>
      <c r="M135" s="189"/>
      <c r="N135" s="189"/>
      <c r="O135" s="189"/>
      <c r="P135" s="189">
        <v>14</v>
      </c>
      <c r="Q135" s="189"/>
      <c r="R135" s="189"/>
      <c r="S135" s="189"/>
      <c r="T135" s="189"/>
      <c r="U135" s="189"/>
    </row>
    <row r="136" spans="1:21" ht="14.25">
      <c r="A136" s="189" t="s">
        <v>3076</v>
      </c>
      <c r="B136" s="189"/>
      <c r="C136" s="189"/>
      <c r="D136" s="189"/>
      <c r="E136" s="189"/>
      <c r="F136" s="189"/>
      <c r="G136" s="189">
        <v>20</v>
      </c>
      <c r="H136" s="189"/>
      <c r="I136" s="189"/>
      <c r="J136" s="189"/>
      <c r="K136" s="189"/>
      <c r="L136" s="189"/>
      <c r="M136" s="189"/>
      <c r="N136" s="189"/>
      <c r="O136" s="189"/>
      <c r="P136" s="189">
        <v>14</v>
      </c>
      <c r="Q136" s="189"/>
      <c r="R136" s="189"/>
      <c r="S136" s="189"/>
      <c r="T136" s="189"/>
      <c r="U136" s="189"/>
    </row>
    <row r="137" spans="1:21" ht="14.25">
      <c r="A137" s="189" t="s">
        <v>3077</v>
      </c>
      <c r="B137" s="189">
        <v>980.85</v>
      </c>
      <c r="C137" s="189">
        <v>298.45</v>
      </c>
      <c r="D137" s="189">
        <v>167.25</v>
      </c>
      <c r="E137" s="190">
        <v>1700.9</v>
      </c>
      <c r="F137" s="189">
        <v>240.9</v>
      </c>
      <c r="G137" s="189">
        <v>93.9</v>
      </c>
      <c r="H137" s="189">
        <v>69.75</v>
      </c>
      <c r="I137" s="189">
        <v>188.3</v>
      </c>
      <c r="J137" s="189">
        <v>110.5</v>
      </c>
      <c r="K137" s="189">
        <v>111</v>
      </c>
      <c r="L137" s="189">
        <v>55.5</v>
      </c>
      <c r="M137" s="189">
        <v>90.1</v>
      </c>
      <c r="N137" s="189">
        <v>111.75</v>
      </c>
      <c r="O137" s="190">
        <v>4932.33</v>
      </c>
      <c r="P137" s="189">
        <v>266.75</v>
      </c>
      <c r="Q137" s="190">
        <v>13444.78</v>
      </c>
      <c r="R137" s="189">
        <v>205.95</v>
      </c>
      <c r="S137" s="190">
        <v>1109.2</v>
      </c>
      <c r="T137" s="189">
        <v>49</v>
      </c>
      <c r="U137" s="189">
        <v>711.3</v>
      </c>
    </row>
    <row r="138" spans="1:21" ht="14.25">
      <c r="A138" s="189" t="s">
        <v>3078</v>
      </c>
      <c r="B138" s="189">
        <v>917.85</v>
      </c>
      <c r="C138" s="189">
        <v>44.45</v>
      </c>
      <c r="D138" s="189">
        <v>69.25</v>
      </c>
      <c r="E138" s="190">
        <v>1652.9</v>
      </c>
      <c r="F138" s="189">
        <v>115.9</v>
      </c>
      <c r="G138" s="189">
        <v>49.3</v>
      </c>
      <c r="H138" s="189">
        <v>45.75</v>
      </c>
      <c r="I138" s="189">
        <v>158.9</v>
      </c>
      <c r="J138" s="189">
        <v>81.5</v>
      </c>
      <c r="K138" s="189">
        <v>85</v>
      </c>
      <c r="L138" s="189">
        <v>48.5</v>
      </c>
      <c r="M138" s="189">
        <v>39.1</v>
      </c>
      <c r="N138" s="189">
        <v>79.75</v>
      </c>
      <c r="O138" s="190">
        <v>4878.33</v>
      </c>
      <c r="P138" s="189">
        <v>263.75</v>
      </c>
      <c r="Q138" s="190">
        <v>13410.78</v>
      </c>
      <c r="R138" s="189">
        <v>199.95</v>
      </c>
      <c r="S138" s="190">
        <v>1109.2</v>
      </c>
      <c r="T138" s="189">
        <v>43</v>
      </c>
      <c r="U138" s="189">
        <v>699.3</v>
      </c>
    </row>
    <row r="139" spans="1:21" ht="14.25">
      <c r="A139" s="189" t="s">
        <v>3079</v>
      </c>
      <c r="B139" s="189">
        <v>917.85</v>
      </c>
      <c r="C139" s="189">
        <v>44.45</v>
      </c>
      <c r="D139" s="189">
        <v>69.25</v>
      </c>
      <c r="E139" s="190">
        <v>1652.9</v>
      </c>
      <c r="F139" s="189">
        <v>115.9</v>
      </c>
      <c r="G139" s="189">
        <v>49.3</v>
      </c>
      <c r="H139" s="189">
        <v>45.75</v>
      </c>
      <c r="I139" s="189">
        <v>158.9</v>
      </c>
      <c r="J139" s="189">
        <v>81.5</v>
      </c>
      <c r="K139" s="189">
        <v>85</v>
      </c>
      <c r="L139" s="189">
        <v>48.5</v>
      </c>
      <c r="M139" s="189">
        <v>39.1</v>
      </c>
      <c r="N139" s="189">
        <v>79.75</v>
      </c>
      <c r="O139" s="190">
        <v>4878.33</v>
      </c>
      <c r="P139" s="189">
        <v>263.75</v>
      </c>
      <c r="Q139" s="190">
        <v>13410.78</v>
      </c>
      <c r="R139" s="189">
        <v>199.95</v>
      </c>
      <c r="S139" s="190">
        <v>1109.2</v>
      </c>
      <c r="T139" s="189">
        <v>43</v>
      </c>
      <c r="U139" s="189">
        <v>699.3</v>
      </c>
    </row>
    <row r="140" spans="1:21" ht="14.25">
      <c r="A140" s="189" t="s">
        <v>3080</v>
      </c>
      <c r="B140" s="189">
        <v>500</v>
      </c>
      <c r="C140" s="189"/>
      <c r="D140" s="189"/>
      <c r="E140" s="189"/>
      <c r="F140" s="189"/>
      <c r="G140" s="189"/>
      <c r="H140" s="189"/>
      <c r="I140" s="189"/>
      <c r="J140" s="189"/>
      <c r="K140" s="189"/>
      <c r="L140" s="189"/>
      <c r="M140" s="189"/>
      <c r="N140" s="189"/>
      <c r="O140" s="189"/>
      <c r="P140" s="189"/>
      <c r="Q140" s="189"/>
      <c r="R140" s="189">
        <v>51.2</v>
      </c>
      <c r="S140" s="189"/>
      <c r="T140" s="189"/>
      <c r="U140" s="189"/>
    </row>
    <row r="141" spans="1:21" ht="14.25">
      <c r="A141" s="189" t="s">
        <v>3081</v>
      </c>
      <c r="B141" s="189">
        <v>500</v>
      </c>
      <c r="C141" s="189"/>
      <c r="D141" s="189"/>
      <c r="E141" s="189"/>
      <c r="F141" s="189"/>
      <c r="G141" s="189"/>
      <c r="H141" s="189"/>
      <c r="I141" s="189"/>
      <c r="J141" s="189"/>
      <c r="K141" s="189"/>
      <c r="L141" s="189"/>
      <c r="M141" s="189"/>
      <c r="N141" s="189"/>
      <c r="O141" s="189"/>
      <c r="P141" s="189"/>
      <c r="Q141" s="189"/>
      <c r="R141" s="189"/>
      <c r="S141" s="189"/>
      <c r="T141" s="189"/>
      <c r="U141" s="189"/>
    </row>
    <row r="142" spans="1:21" ht="14.25">
      <c r="A142" s="189" t="s">
        <v>3082</v>
      </c>
      <c r="B142" s="189"/>
      <c r="C142" s="189"/>
      <c r="D142" s="189"/>
      <c r="E142" s="189"/>
      <c r="F142" s="189"/>
      <c r="G142" s="189"/>
      <c r="H142" s="189"/>
      <c r="I142" s="189"/>
      <c r="J142" s="189"/>
      <c r="K142" s="189"/>
      <c r="L142" s="189"/>
      <c r="M142" s="189"/>
      <c r="N142" s="189"/>
      <c r="O142" s="189"/>
      <c r="P142" s="189"/>
      <c r="Q142" s="189"/>
      <c r="R142" s="189">
        <v>51.2</v>
      </c>
      <c r="S142" s="189"/>
      <c r="T142" s="189"/>
      <c r="U142" s="189"/>
    </row>
    <row r="143" spans="1:21" ht="14.25">
      <c r="A143" s="189" t="s">
        <v>3083</v>
      </c>
      <c r="B143" s="189"/>
      <c r="C143" s="189"/>
      <c r="D143" s="189"/>
      <c r="E143" s="189"/>
      <c r="F143" s="189"/>
      <c r="G143" s="189"/>
      <c r="H143" s="189"/>
      <c r="I143" s="189"/>
      <c r="J143" s="189"/>
      <c r="K143" s="189"/>
      <c r="L143" s="189"/>
      <c r="M143" s="189"/>
      <c r="N143" s="189"/>
      <c r="O143" s="190">
        <v>4512</v>
      </c>
      <c r="P143" s="189"/>
      <c r="Q143" s="190">
        <v>13284.18</v>
      </c>
      <c r="R143" s="189"/>
      <c r="S143" s="189"/>
      <c r="T143" s="189"/>
      <c r="U143" s="189"/>
    </row>
    <row r="144" spans="1:21" ht="14.25">
      <c r="A144" s="189" t="s">
        <v>3084</v>
      </c>
      <c r="B144" s="189"/>
      <c r="C144" s="189"/>
      <c r="D144" s="189"/>
      <c r="E144" s="189"/>
      <c r="F144" s="189"/>
      <c r="G144" s="189"/>
      <c r="H144" s="189"/>
      <c r="I144" s="189"/>
      <c r="J144" s="189"/>
      <c r="K144" s="189"/>
      <c r="L144" s="189"/>
      <c r="M144" s="189"/>
      <c r="N144" s="189"/>
      <c r="O144" s="190">
        <v>4512</v>
      </c>
      <c r="P144" s="189"/>
      <c r="Q144" s="189"/>
      <c r="R144" s="189"/>
      <c r="S144" s="189"/>
      <c r="T144" s="189"/>
      <c r="U144" s="189"/>
    </row>
    <row r="145" spans="1:21" ht="14.25">
      <c r="A145" s="189" t="s">
        <v>3085</v>
      </c>
      <c r="B145" s="189"/>
      <c r="C145" s="189"/>
      <c r="D145" s="189"/>
      <c r="E145" s="189"/>
      <c r="F145" s="189"/>
      <c r="G145" s="189"/>
      <c r="H145" s="189"/>
      <c r="I145" s="189"/>
      <c r="J145" s="189"/>
      <c r="K145" s="189"/>
      <c r="L145" s="189"/>
      <c r="M145" s="189"/>
      <c r="N145" s="189"/>
      <c r="O145" s="189"/>
      <c r="P145" s="189"/>
      <c r="Q145" s="190">
        <v>6000</v>
      </c>
      <c r="R145" s="189"/>
      <c r="S145" s="189"/>
      <c r="T145" s="189"/>
      <c r="U145" s="189"/>
    </row>
    <row r="146" spans="1:21" ht="14.25">
      <c r="A146" s="189" t="s">
        <v>3086</v>
      </c>
      <c r="B146" s="189"/>
      <c r="C146" s="189"/>
      <c r="D146" s="189"/>
      <c r="E146" s="189"/>
      <c r="F146" s="189"/>
      <c r="G146" s="189"/>
      <c r="H146" s="189"/>
      <c r="I146" s="189"/>
      <c r="J146" s="189"/>
      <c r="K146" s="189"/>
      <c r="L146" s="189"/>
      <c r="M146" s="189"/>
      <c r="N146" s="189"/>
      <c r="O146" s="189"/>
      <c r="P146" s="189"/>
      <c r="Q146" s="190">
        <v>1620</v>
      </c>
      <c r="R146" s="189"/>
      <c r="S146" s="189"/>
      <c r="T146" s="189"/>
      <c r="U146" s="189"/>
    </row>
    <row r="147" spans="1:21" ht="14.25">
      <c r="A147" s="189" t="s">
        <v>3087</v>
      </c>
      <c r="B147" s="189"/>
      <c r="C147" s="189"/>
      <c r="D147" s="189"/>
      <c r="E147" s="189"/>
      <c r="F147" s="189"/>
      <c r="G147" s="189"/>
      <c r="H147" s="189"/>
      <c r="I147" s="189"/>
      <c r="J147" s="189"/>
      <c r="K147" s="189"/>
      <c r="L147" s="189"/>
      <c r="M147" s="189"/>
      <c r="N147" s="189"/>
      <c r="O147" s="189"/>
      <c r="P147" s="189"/>
      <c r="Q147" s="189">
        <v>264.18</v>
      </c>
      <c r="R147" s="189"/>
      <c r="S147" s="189"/>
      <c r="T147" s="189"/>
      <c r="U147" s="189"/>
    </row>
    <row r="148" spans="1:21" ht="14.25">
      <c r="A148" s="189" t="s">
        <v>3088</v>
      </c>
      <c r="B148" s="189"/>
      <c r="C148" s="189"/>
      <c r="D148" s="189"/>
      <c r="E148" s="189"/>
      <c r="F148" s="189"/>
      <c r="G148" s="189"/>
      <c r="H148" s="189"/>
      <c r="I148" s="189"/>
      <c r="J148" s="189"/>
      <c r="K148" s="189"/>
      <c r="L148" s="189"/>
      <c r="M148" s="189"/>
      <c r="N148" s="189"/>
      <c r="O148" s="189"/>
      <c r="P148" s="189"/>
      <c r="Q148" s="190">
        <v>4400</v>
      </c>
      <c r="R148" s="189"/>
      <c r="S148" s="189"/>
      <c r="T148" s="189"/>
      <c r="U148" s="189"/>
    </row>
    <row r="149" spans="1:21" ht="14.25">
      <c r="A149" s="189" t="s">
        <v>2976</v>
      </c>
      <c r="B149" s="189"/>
      <c r="C149" s="189"/>
      <c r="D149" s="189"/>
      <c r="E149" s="189"/>
      <c r="F149" s="189"/>
      <c r="G149" s="189"/>
      <c r="H149" s="189"/>
      <c r="I149" s="189"/>
      <c r="J149" s="189"/>
      <c r="K149" s="189"/>
      <c r="L149" s="189"/>
      <c r="M149" s="189"/>
      <c r="N149" s="189"/>
      <c r="O149" s="189"/>
      <c r="P149" s="189"/>
      <c r="Q149" s="190">
        <v>1000</v>
      </c>
      <c r="R149" s="189"/>
      <c r="S149" s="189"/>
      <c r="T149" s="189"/>
      <c r="U149" s="189"/>
    </row>
    <row r="150" spans="1:21" ht="14.25">
      <c r="A150" s="189" t="s">
        <v>3089</v>
      </c>
      <c r="B150" s="189">
        <v>402.85</v>
      </c>
      <c r="C150" s="189">
        <v>14.45</v>
      </c>
      <c r="D150" s="189">
        <v>64.25</v>
      </c>
      <c r="E150" s="189"/>
      <c r="F150" s="189">
        <v>64.5</v>
      </c>
      <c r="G150" s="189">
        <v>11.5</v>
      </c>
      <c r="H150" s="189">
        <v>25.75</v>
      </c>
      <c r="I150" s="189">
        <v>114.3</v>
      </c>
      <c r="J150" s="189">
        <v>34.5</v>
      </c>
      <c r="K150" s="189">
        <v>75</v>
      </c>
      <c r="L150" s="189"/>
      <c r="M150" s="189">
        <v>25</v>
      </c>
      <c r="N150" s="189">
        <v>13.75</v>
      </c>
      <c r="O150" s="189"/>
      <c r="P150" s="189">
        <v>243.75</v>
      </c>
      <c r="Q150" s="189"/>
      <c r="R150" s="189">
        <v>18.75</v>
      </c>
      <c r="S150" s="189">
        <v>49.2</v>
      </c>
      <c r="T150" s="189"/>
      <c r="U150" s="189"/>
    </row>
    <row r="151" spans="1:21" ht="14.25">
      <c r="A151" s="189" t="s">
        <v>3090</v>
      </c>
      <c r="B151" s="189">
        <v>78.6</v>
      </c>
      <c r="C151" s="189"/>
      <c r="D151" s="189"/>
      <c r="E151" s="189"/>
      <c r="F151" s="189">
        <v>13</v>
      </c>
      <c r="G151" s="189">
        <v>5.5</v>
      </c>
      <c r="H151" s="189"/>
      <c r="I151" s="189">
        <v>35.3</v>
      </c>
      <c r="J151" s="189">
        <v>17</v>
      </c>
      <c r="K151" s="189">
        <v>32.4</v>
      </c>
      <c r="L151" s="189"/>
      <c r="M151" s="189"/>
      <c r="N151" s="189"/>
      <c r="O151" s="189"/>
      <c r="P151" s="189"/>
      <c r="Q151" s="189"/>
      <c r="R151" s="189"/>
      <c r="S151" s="189">
        <v>7</v>
      </c>
      <c r="T151" s="189"/>
      <c r="U151" s="189"/>
    </row>
    <row r="152" spans="1:21" ht="14.25">
      <c r="A152" s="189" t="s">
        <v>3091</v>
      </c>
      <c r="B152" s="189">
        <v>200</v>
      </c>
      <c r="C152" s="189"/>
      <c r="D152" s="189"/>
      <c r="E152" s="189"/>
      <c r="F152" s="189"/>
      <c r="G152" s="189"/>
      <c r="H152" s="189"/>
      <c r="I152" s="189"/>
      <c r="J152" s="189"/>
      <c r="K152" s="189"/>
      <c r="L152" s="189"/>
      <c r="M152" s="189"/>
      <c r="N152" s="189"/>
      <c r="O152" s="189"/>
      <c r="P152" s="189">
        <v>200</v>
      </c>
      <c r="Q152" s="189"/>
      <c r="R152" s="189"/>
      <c r="S152" s="189"/>
      <c r="T152" s="189"/>
      <c r="U152" s="189"/>
    </row>
    <row r="153" spans="1:21" ht="14.25">
      <c r="A153" s="189" t="s">
        <v>3092</v>
      </c>
      <c r="B153" s="189">
        <v>40.55</v>
      </c>
      <c r="C153" s="189">
        <v>14.45</v>
      </c>
      <c r="D153" s="189">
        <v>64.25</v>
      </c>
      <c r="E153" s="189"/>
      <c r="F153" s="189">
        <v>38</v>
      </c>
      <c r="G153" s="189"/>
      <c r="H153" s="189">
        <v>25.75</v>
      </c>
      <c r="I153" s="189">
        <v>41.3</v>
      </c>
      <c r="J153" s="189"/>
      <c r="K153" s="189"/>
      <c r="L153" s="189"/>
      <c r="M153" s="189">
        <v>25</v>
      </c>
      <c r="N153" s="189">
        <v>13.75</v>
      </c>
      <c r="O153" s="189"/>
      <c r="P153" s="189">
        <v>43.75</v>
      </c>
      <c r="Q153" s="189"/>
      <c r="R153" s="189">
        <v>18.75</v>
      </c>
      <c r="S153" s="189">
        <v>35.2</v>
      </c>
      <c r="T153" s="189"/>
      <c r="U153" s="189"/>
    </row>
    <row r="154" spans="1:21" ht="14.25">
      <c r="A154" s="189" t="s">
        <v>3093</v>
      </c>
      <c r="B154" s="189"/>
      <c r="C154" s="189"/>
      <c r="D154" s="189"/>
      <c r="E154" s="189"/>
      <c r="F154" s="189"/>
      <c r="G154" s="189"/>
      <c r="H154" s="189"/>
      <c r="I154" s="189"/>
      <c r="J154" s="189"/>
      <c r="K154" s="189">
        <v>8</v>
      </c>
      <c r="L154" s="189"/>
      <c r="M154" s="189"/>
      <c r="N154" s="189"/>
      <c r="O154" s="189"/>
      <c r="P154" s="189"/>
      <c r="Q154" s="189"/>
      <c r="R154" s="189"/>
      <c r="S154" s="189"/>
      <c r="T154" s="189"/>
      <c r="U154" s="189"/>
    </row>
    <row r="155" spans="1:21" ht="14.25">
      <c r="A155" s="189" t="s">
        <v>3094</v>
      </c>
      <c r="B155" s="189">
        <v>83.7</v>
      </c>
      <c r="C155" s="189"/>
      <c r="D155" s="189"/>
      <c r="E155" s="189"/>
      <c r="F155" s="189">
        <v>13.5</v>
      </c>
      <c r="G155" s="189">
        <v>6</v>
      </c>
      <c r="H155" s="189"/>
      <c r="I155" s="189">
        <v>37.7</v>
      </c>
      <c r="J155" s="189">
        <v>17.5</v>
      </c>
      <c r="K155" s="189">
        <v>34.6</v>
      </c>
      <c r="L155" s="189"/>
      <c r="M155" s="189"/>
      <c r="N155" s="189"/>
      <c r="O155" s="189"/>
      <c r="P155" s="189"/>
      <c r="Q155" s="189"/>
      <c r="R155" s="189"/>
      <c r="S155" s="189">
        <v>7</v>
      </c>
      <c r="T155" s="189"/>
      <c r="U155" s="189"/>
    </row>
    <row r="156" spans="1:21" ht="14.25">
      <c r="A156" s="189" t="s">
        <v>3095</v>
      </c>
      <c r="B156" s="189">
        <v>15</v>
      </c>
      <c r="C156" s="189">
        <v>30</v>
      </c>
      <c r="D156" s="189">
        <v>5</v>
      </c>
      <c r="E156" s="190">
        <v>1652.9</v>
      </c>
      <c r="F156" s="189">
        <v>51.4</v>
      </c>
      <c r="G156" s="189">
        <v>37.8</v>
      </c>
      <c r="H156" s="189">
        <v>20</v>
      </c>
      <c r="I156" s="189">
        <v>44.6</v>
      </c>
      <c r="J156" s="189">
        <v>47</v>
      </c>
      <c r="K156" s="189">
        <v>10</v>
      </c>
      <c r="L156" s="189">
        <v>48.5</v>
      </c>
      <c r="M156" s="189">
        <v>14.1</v>
      </c>
      <c r="N156" s="189">
        <v>66</v>
      </c>
      <c r="O156" s="189">
        <v>366.33</v>
      </c>
      <c r="P156" s="189">
        <v>20</v>
      </c>
      <c r="Q156" s="189">
        <v>126.6</v>
      </c>
      <c r="R156" s="189">
        <v>130</v>
      </c>
      <c r="S156" s="190">
        <v>1060</v>
      </c>
      <c r="T156" s="189">
        <v>43</v>
      </c>
      <c r="U156" s="189">
        <v>699.3</v>
      </c>
    </row>
    <row r="157" spans="1:21" ht="14.25">
      <c r="A157" s="189" t="s">
        <v>3071</v>
      </c>
      <c r="B157" s="189"/>
      <c r="C157" s="189"/>
      <c r="D157" s="189"/>
      <c r="E157" s="189"/>
      <c r="F157" s="189"/>
      <c r="G157" s="189"/>
      <c r="H157" s="189"/>
      <c r="I157" s="189"/>
      <c r="J157" s="189"/>
      <c r="K157" s="189"/>
      <c r="L157" s="189"/>
      <c r="M157" s="189"/>
      <c r="N157" s="189"/>
      <c r="O157" s="189"/>
      <c r="P157" s="189"/>
      <c r="Q157" s="189"/>
      <c r="R157" s="189">
        <v>120</v>
      </c>
      <c r="S157" s="189">
        <v>60</v>
      </c>
      <c r="T157" s="189">
        <v>43</v>
      </c>
      <c r="U157" s="189">
        <v>33</v>
      </c>
    </row>
    <row r="158" spans="1:21" ht="14.25">
      <c r="A158" s="189" t="s">
        <v>3096</v>
      </c>
      <c r="B158" s="189"/>
      <c r="C158" s="189"/>
      <c r="D158" s="189"/>
      <c r="E158" s="189"/>
      <c r="F158" s="189"/>
      <c r="G158" s="189"/>
      <c r="H158" s="189"/>
      <c r="I158" s="189"/>
      <c r="J158" s="189"/>
      <c r="K158" s="189"/>
      <c r="L158" s="189"/>
      <c r="M158" s="189"/>
      <c r="N158" s="189"/>
      <c r="O158" s="189"/>
      <c r="P158" s="189"/>
      <c r="Q158" s="189"/>
      <c r="R158" s="189"/>
      <c r="S158" s="189"/>
      <c r="T158" s="189"/>
      <c r="U158" s="189">
        <v>666.3</v>
      </c>
    </row>
    <row r="159" spans="1:21" ht="14.25">
      <c r="A159" s="189" t="s">
        <v>3097</v>
      </c>
      <c r="B159" s="189"/>
      <c r="C159" s="189"/>
      <c r="D159" s="189"/>
      <c r="E159" s="189"/>
      <c r="F159" s="189"/>
      <c r="G159" s="189"/>
      <c r="H159" s="189"/>
      <c r="I159" s="189"/>
      <c r="J159" s="189"/>
      <c r="K159" s="189"/>
      <c r="L159" s="189"/>
      <c r="M159" s="189"/>
      <c r="N159" s="189"/>
      <c r="O159" s="189"/>
      <c r="P159" s="189"/>
      <c r="Q159" s="189">
        <v>64</v>
      </c>
      <c r="R159" s="189"/>
      <c r="S159" s="189"/>
      <c r="T159" s="189"/>
      <c r="U159" s="189"/>
    </row>
    <row r="160" spans="1:21" ht="14.25">
      <c r="A160" s="189" t="s">
        <v>3098</v>
      </c>
      <c r="B160" s="189">
        <v>5</v>
      </c>
      <c r="C160" s="189">
        <v>15</v>
      </c>
      <c r="D160" s="189"/>
      <c r="E160" s="189">
        <v>29.9</v>
      </c>
      <c r="F160" s="189">
        <v>41.4</v>
      </c>
      <c r="G160" s="189">
        <v>37.8</v>
      </c>
      <c r="H160" s="189"/>
      <c r="I160" s="189">
        <v>29.6</v>
      </c>
      <c r="J160" s="189">
        <v>37</v>
      </c>
      <c r="K160" s="189"/>
      <c r="L160" s="189">
        <v>28.5</v>
      </c>
      <c r="M160" s="189">
        <v>14.1</v>
      </c>
      <c r="N160" s="189">
        <v>56</v>
      </c>
      <c r="O160" s="189">
        <v>10</v>
      </c>
      <c r="P160" s="189">
        <v>10</v>
      </c>
      <c r="Q160" s="189">
        <v>10</v>
      </c>
      <c r="R160" s="189"/>
      <c r="S160" s="189"/>
      <c r="T160" s="189"/>
      <c r="U160" s="189"/>
    </row>
    <row r="161" spans="1:21" ht="14.25">
      <c r="A161" s="189" t="s">
        <v>3099</v>
      </c>
      <c r="B161" s="189"/>
      <c r="C161" s="189"/>
      <c r="D161" s="189"/>
      <c r="E161" s="189"/>
      <c r="F161" s="189"/>
      <c r="G161" s="189"/>
      <c r="H161" s="189"/>
      <c r="I161" s="189"/>
      <c r="J161" s="189"/>
      <c r="K161" s="189"/>
      <c r="L161" s="189"/>
      <c r="M161" s="189"/>
      <c r="N161" s="189"/>
      <c r="O161" s="189"/>
      <c r="P161" s="189"/>
      <c r="Q161" s="189"/>
      <c r="R161" s="189"/>
      <c r="S161" s="190">
        <v>1000</v>
      </c>
      <c r="T161" s="189"/>
      <c r="U161" s="189"/>
    </row>
    <row r="162" spans="1:21" ht="14.25">
      <c r="A162" s="189" t="s">
        <v>3100</v>
      </c>
      <c r="B162" s="189"/>
      <c r="C162" s="189"/>
      <c r="D162" s="189"/>
      <c r="E162" s="190">
        <v>1613</v>
      </c>
      <c r="F162" s="189"/>
      <c r="G162" s="189"/>
      <c r="H162" s="189"/>
      <c r="I162" s="189"/>
      <c r="J162" s="189"/>
      <c r="K162" s="189"/>
      <c r="L162" s="189"/>
      <c r="M162" s="189"/>
      <c r="N162" s="189"/>
      <c r="O162" s="189"/>
      <c r="P162" s="189"/>
      <c r="Q162" s="189"/>
      <c r="R162" s="189"/>
      <c r="S162" s="189"/>
      <c r="T162" s="189"/>
      <c r="U162" s="189"/>
    </row>
    <row r="163" spans="1:21" ht="14.25">
      <c r="A163" s="189" t="s">
        <v>3101</v>
      </c>
      <c r="B163" s="189"/>
      <c r="C163" s="189"/>
      <c r="D163" s="189"/>
      <c r="E163" s="189"/>
      <c r="F163" s="189"/>
      <c r="G163" s="189"/>
      <c r="H163" s="189"/>
      <c r="I163" s="189"/>
      <c r="J163" s="189"/>
      <c r="K163" s="189"/>
      <c r="L163" s="189"/>
      <c r="M163" s="189"/>
      <c r="N163" s="189"/>
      <c r="O163" s="189"/>
      <c r="P163" s="189"/>
      <c r="Q163" s="189">
        <v>47.6</v>
      </c>
      <c r="R163" s="189"/>
      <c r="S163" s="189"/>
      <c r="T163" s="189"/>
      <c r="U163" s="189"/>
    </row>
    <row r="164" spans="1:21" ht="14.25">
      <c r="A164" s="189" t="s">
        <v>3097</v>
      </c>
      <c r="B164" s="189"/>
      <c r="C164" s="189"/>
      <c r="D164" s="189"/>
      <c r="E164" s="189"/>
      <c r="F164" s="189"/>
      <c r="G164" s="189"/>
      <c r="H164" s="189"/>
      <c r="I164" s="189"/>
      <c r="J164" s="189"/>
      <c r="K164" s="189"/>
      <c r="L164" s="189"/>
      <c r="M164" s="189"/>
      <c r="N164" s="189"/>
      <c r="O164" s="189">
        <v>336.33</v>
      </c>
      <c r="P164" s="189"/>
      <c r="Q164" s="189"/>
      <c r="R164" s="189"/>
      <c r="S164" s="189"/>
      <c r="T164" s="189"/>
      <c r="U164" s="189"/>
    </row>
    <row r="165" spans="1:21" ht="14.25">
      <c r="A165" s="189" t="s">
        <v>3102</v>
      </c>
      <c r="B165" s="189"/>
      <c r="C165" s="189">
        <v>5</v>
      </c>
      <c r="D165" s="189">
        <v>5</v>
      </c>
      <c r="E165" s="189"/>
      <c r="F165" s="189">
        <v>10</v>
      </c>
      <c r="G165" s="189"/>
      <c r="H165" s="189">
        <v>10</v>
      </c>
      <c r="I165" s="189">
        <v>5</v>
      </c>
      <c r="J165" s="189">
        <v>10</v>
      </c>
      <c r="K165" s="189"/>
      <c r="L165" s="189">
        <v>10</v>
      </c>
      <c r="M165" s="189"/>
      <c r="N165" s="189">
        <v>10</v>
      </c>
      <c r="O165" s="189">
        <v>10</v>
      </c>
      <c r="P165" s="189">
        <v>5</v>
      </c>
      <c r="Q165" s="189"/>
      <c r="R165" s="189">
        <v>10</v>
      </c>
      <c r="S165" s="189"/>
      <c r="T165" s="189"/>
      <c r="U165" s="189"/>
    </row>
    <row r="166" spans="1:21" ht="14.25">
      <c r="A166" s="189" t="s">
        <v>3103</v>
      </c>
      <c r="B166" s="189">
        <v>10</v>
      </c>
      <c r="C166" s="189">
        <v>10</v>
      </c>
      <c r="D166" s="189"/>
      <c r="E166" s="189">
        <v>10</v>
      </c>
      <c r="F166" s="189"/>
      <c r="G166" s="189"/>
      <c r="H166" s="189">
        <v>10</v>
      </c>
      <c r="I166" s="189">
        <v>10</v>
      </c>
      <c r="J166" s="189"/>
      <c r="K166" s="189">
        <v>10</v>
      </c>
      <c r="L166" s="189">
        <v>10</v>
      </c>
      <c r="M166" s="189"/>
      <c r="N166" s="189"/>
      <c r="O166" s="189">
        <v>10</v>
      </c>
      <c r="P166" s="189">
        <v>5</v>
      </c>
      <c r="Q166" s="189">
        <v>5</v>
      </c>
      <c r="R166" s="189"/>
      <c r="S166" s="189"/>
      <c r="T166" s="189"/>
      <c r="U166" s="189"/>
    </row>
    <row r="167" spans="1:21" ht="14.25">
      <c r="A167" s="189" t="s">
        <v>3055</v>
      </c>
      <c r="B167" s="189">
        <v>36</v>
      </c>
      <c r="C167" s="189">
        <v>238</v>
      </c>
      <c r="D167" s="189">
        <v>92</v>
      </c>
      <c r="E167" s="189">
        <v>44</v>
      </c>
      <c r="F167" s="189">
        <v>120</v>
      </c>
      <c r="G167" s="189">
        <v>35.6</v>
      </c>
      <c r="H167" s="189">
        <v>20</v>
      </c>
      <c r="I167" s="189">
        <v>18.4</v>
      </c>
      <c r="J167" s="189">
        <v>26</v>
      </c>
      <c r="K167" s="189">
        <v>22</v>
      </c>
      <c r="L167" s="189"/>
      <c r="M167" s="189">
        <v>40</v>
      </c>
      <c r="N167" s="189">
        <v>22</v>
      </c>
      <c r="O167" s="189">
        <v>40</v>
      </c>
      <c r="P167" s="189"/>
      <c r="Q167" s="189">
        <v>26</v>
      </c>
      <c r="R167" s="189"/>
      <c r="S167" s="189"/>
      <c r="T167" s="189"/>
      <c r="U167" s="189"/>
    </row>
    <row r="168" spans="1:21" ht="14.25">
      <c r="A168" s="189" t="s">
        <v>3104</v>
      </c>
      <c r="B168" s="189">
        <v>36</v>
      </c>
      <c r="C168" s="189">
        <v>238</v>
      </c>
      <c r="D168" s="189">
        <v>92</v>
      </c>
      <c r="E168" s="189">
        <v>44</v>
      </c>
      <c r="F168" s="189">
        <v>120</v>
      </c>
      <c r="G168" s="189">
        <v>35.6</v>
      </c>
      <c r="H168" s="189">
        <v>20</v>
      </c>
      <c r="I168" s="189">
        <v>18.4</v>
      </c>
      <c r="J168" s="189">
        <v>26</v>
      </c>
      <c r="K168" s="189">
        <v>22</v>
      </c>
      <c r="L168" s="189"/>
      <c r="M168" s="189">
        <v>40</v>
      </c>
      <c r="N168" s="189">
        <v>22</v>
      </c>
      <c r="O168" s="189">
        <v>40</v>
      </c>
      <c r="P168" s="189"/>
      <c r="Q168" s="189">
        <v>26</v>
      </c>
      <c r="R168" s="189"/>
      <c r="S168" s="189"/>
      <c r="T168" s="189"/>
      <c r="U168" s="189"/>
    </row>
    <row r="169" spans="1:21" ht="14.25">
      <c r="A169" s="189" t="s">
        <v>3105</v>
      </c>
      <c r="B169" s="189">
        <v>36</v>
      </c>
      <c r="C169" s="189">
        <v>238</v>
      </c>
      <c r="D169" s="189">
        <v>92</v>
      </c>
      <c r="E169" s="189">
        <v>44</v>
      </c>
      <c r="F169" s="189">
        <v>120</v>
      </c>
      <c r="G169" s="189">
        <v>35.6</v>
      </c>
      <c r="H169" s="189">
        <v>20</v>
      </c>
      <c r="I169" s="189">
        <v>18.4</v>
      </c>
      <c r="J169" s="189">
        <v>26</v>
      </c>
      <c r="K169" s="189">
        <v>22</v>
      </c>
      <c r="L169" s="189"/>
      <c r="M169" s="189">
        <v>40</v>
      </c>
      <c r="N169" s="189">
        <v>22</v>
      </c>
      <c r="O169" s="189">
        <v>40</v>
      </c>
      <c r="P169" s="189"/>
      <c r="Q169" s="189">
        <v>26</v>
      </c>
      <c r="R169" s="189"/>
      <c r="S169" s="189"/>
      <c r="T169" s="189"/>
      <c r="U169" s="189"/>
    </row>
    <row r="170" spans="1:21" ht="14.25">
      <c r="A170" s="189" t="s">
        <v>3106</v>
      </c>
      <c r="B170" s="189">
        <v>36</v>
      </c>
      <c r="C170" s="189">
        <v>238</v>
      </c>
      <c r="D170" s="189">
        <v>92</v>
      </c>
      <c r="E170" s="189">
        <v>44</v>
      </c>
      <c r="F170" s="189">
        <v>120</v>
      </c>
      <c r="G170" s="189">
        <v>35.6</v>
      </c>
      <c r="H170" s="189">
        <v>20</v>
      </c>
      <c r="I170" s="189">
        <v>18.4</v>
      </c>
      <c r="J170" s="189">
        <v>26</v>
      </c>
      <c r="K170" s="189">
        <v>22</v>
      </c>
      <c r="L170" s="189"/>
      <c r="M170" s="189">
        <v>40</v>
      </c>
      <c r="N170" s="189">
        <v>22</v>
      </c>
      <c r="O170" s="189">
        <v>40</v>
      </c>
      <c r="P170" s="189"/>
      <c r="Q170" s="189">
        <v>26</v>
      </c>
      <c r="R170" s="189"/>
      <c r="S170" s="189"/>
      <c r="T170" s="189"/>
      <c r="U170" s="189"/>
    </row>
    <row r="171" spans="1:21" ht="14.25">
      <c r="A171" s="189" t="s">
        <v>3107</v>
      </c>
      <c r="B171" s="189">
        <v>27</v>
      </c>
      <c r="C171" s="189">
        <v>16</v>
      </c>
      <c r="D171" s="189">
        <v>6</v>
      </c>
      <c r="E171" s="189">
        <v>4</v>
      </c>
      <c r="F171" s="189">
        <v>5</v>
      </c>
      <c r="G171" s="189">
        <v>9</v>
      </c>
      <c r="H171" s="189">
        <v>4</v>
      </c>
      <c r="I171" s="189">
        <v>11</v>
      </c>
      <c r="J171" s="189">
        <v>3</v>
      </c>
      <c r="K171" s="189">
        <v>4</v>
      </c>
      <c r="L171" s="189">
        <v>7</v>
      </c>
      <c r="M171" s="189">
        <v>11</v>
      </c>
      <c r="N171" s="189">
        <v>10</v>
      </c>
      <c r="O171" s="189">
        <v>14</v>
      </c>
      <c r="P171" s="189">
        <v>3</v>
      </c>
      <c r="Q171" s="189">
        <v>8</v>
      </c>
      <c r="R171" s="189">
        <v>6</v>
      </c>
      <c r="S171" s="189"/>
      <c r="T171" s="189">
        <v>6</v>
      </c>
      <c r="U171" s="189">
        <v>12</v>
      </c>
    </row>
    <row r="172" spans="1:21" ht="14.25">
      <c r="A172" s="189" t="s">
        <v>3108</v>
      </c>
      <c r="B172" s="189">
        <v>27</v>
      </c>
      <c r="C172" s="189">
        <v>16</v>
      </c>
      <c r="D172" s="189">
        <v>6</v>
      </c>
      <c r="E172" s="189">
        <v>4</v>
      </c>
      <c r="F172" s="189">
        <v>5</v>
      </c>
      <c r="G172" s="189">
        <v>9</v>
      </c>
      <c r="H172" s="189">
        <v>4</v>
      </c>
      <c r="I172" s="189">
        <v>11</v>
      </c>
      <c r="J172" s="189">
        <v>3</v>
      </c>
      <c r="K172" s="189">
        <v>4</v>
      </c>
      <c r="L172" s="189">
        <v>7</v>
      </c>
      <c r="M172" s="189">
        <v>11</v>
      </c>
      <c r="N172" s="189">
        <v>10</v>
      </c>
      <c r="O172" s="189">
        <v>14</v>
      </c>
      <c r="P172" s="189">
        <v>3</v>
      </c>
      <c r="Q172" s="189">
        <v>8</v>
      </c>
      <c r="R172" s="189">
        <v>6</v>
      </c>
      <c r="S172" s="189"/>
      <c r="T172" s="189">
        <v>6</v>
      </c>
      <c r="U172" s="189">
        <v>12</v>
      </c>
    </row>
    <row r="173" spans="1:21" ht="14.25">
      <c r="A173" s="189" t="s">
        <v>3109</v>
      </c>
      <c r="B173" s="189">
        <v>27</v>
      </c>
      <c r="C173" s="189">
        <v>16</v>
      </c>
      <c r="D173" s="189">
        <v>6</v>
      </c>
      <c r="E173" s="189">
        <v>4</v>
      </c>
      <c r="F173" s="189">
        <v>5</v>
      </c>
      <c r="G173" s="189">
        <v>9</v>
      </c>
      <c r="H173" s="189">
        <v>4</v>
      </c>
      <c r="I173" s="189">
        <v>11</v>
      </c>
      <c r="J173" s="189">
        <v>3</v>
      </c>
      <c r="K173" s="189">
        <v>4</v>
      </c>
      <c r="L173" s="189">
        <v>7</v>
      </c>
      <c r="M173" s="189">
        <v>11</v>
      </c>
      <c r="N173" s="189">
        <v>10</v>
      </c>
      <c r="O173" s="189">
        <v>14</v>
      </c>
      <c r="P173" s="189">
        <v>3</v>
      </c>
      <c r="Q173" s="189">
        <v>8</v>
      </c>
      <c r="R173" s="189">
        <v>6</v>
      </c>
      <c r="S173" s="189"/>
      <c r="T173" s="189">
        <v>6</v>
      </c>
      <c r="U173" s="189">
        <v>12</v>
      </c>
    </row>
    <row r="174" spans="1:21" ht="14.25">
      <c r="A174" s="189" t="s">
        <v>3110</v>
      </c>
      <c r="B174" s="189"/>
      <c r="C174" s="189"/>
      <c r="D174" s="189"/>
      <c r="E174" s="189"/>
      <c r="F174" s="189"/>
      <c r="G174" s="189"/>
      <c r="H174" s="189"/>
      <c r="I174" s="189"/>
      <c r="J174" s="189"/>
      <c r="K174" s="189"/>
      <c r="L174" s="189"/>
      <c r="M174" s="189"/>
      <c r="N174" s="189"/>
      <c r="O174" s="189"/>
      <c r="P174" s="189"/>
      <c r="Q174" s="189">
        <v>3</v>
      </c>
      <c r="R174" s="189">
        <v>6</v>
      </c>
      <c r="S174" s="189"/>
      <c r="T174" s="189">
        <v>6</v>
      </c>
      <c r="U174" s="189">
        <v>12</v>
      </c>
    </row>
    <row r="175" spans="1:21" ht="14.25">
      <c r="A175" s="189" t="s">
        <v>3111</v>
      </c>
      <c r="B175" s="189">
        <v>27</v>
      </c>
      <c r="C175" s="189">
        <v>16</v>
      </c>
      <c r="D175" s="189">
        <v>6</v>
      </c>
      <c r="E175" s="189">
        <v>4</v>
      </c>
      <c r="F175" s="189">
        <v>5</v>
      </c>
      <c r="G175" s="189">
        <v>9</v>
      </c>
      <c r="H175" s="189">
        <v>4</v>
      </c>
      <c r="I175" s="189">
        <v>11</v>
      </c>
      <c r="J175" s="189">
        <v>3</v>
      </c>
      <c r="K175" s="189">
        <v>4</v>
      </c>
      <c r="L175" s="189">
        <v>7</v>
      </c>
      <c r="M175" s="189">
        <v>11</v>
      </c>
      <c r="N175" s="189">
        <v>10</v>
      </c>
      <c r="O175" s="189">
        <v>14</v>
      </c>
      <c r="P175" s="189">
        <v>3</v>
      </c>
      <c r="Q175" s="189">
        <v>5</v>
      </c>
      <c r="R175" s="189"/>
      <c r="S175" s="189"/>
      <c r="T175" s="189"/>
      <c r="U175" s="189"/>
    </row>
    <row r="176" ht="14.25">
      <c r="A176"/>
    </row>
    <row r="177" ht="14.25">
      <c r="A177"/>
    </row>
    <row r="178" ht="14.25">
      <c r="A178"/>
    </row>
    <row r="179" ht="14.25">
      <c r="A179"/>
    </row>
    <row r="180" ht="14.25">
      <c r="A180"/>
    </row>
    <row r="181" ht="14.25">
      <c r="A181"/>
    </row>
    <row r="182" ht="14.25">
      <c r="A182"/>
    </row>
    <row r="183" ht="14.25">
      <c r="A183"/>
    </row>
    <row r="184" ht="14.25">
      <c r="A184"/>
    </row>
    <row r="185" ht="14.25">
      <c r="A185"/>
    </row>
    <row r="186" ht="14.25">
      <c r="A186"/>
    </row>
    <row r="187" ht="14.25">
      <c r="A187"/>
    </row>
    <row r="188" ht="14.25">
      <c r="A188"/>
    </row>
    <row r="189" ht="14.25">
      <c r="A189"/>
    </row>
    <row r="190" ht="14.25">
      <c r="A190"/>
    </row>
    <row r="191" ht="14.25">
      <c r="A191"/>
    </row>
    <row r="192" ht="14.25">
      <c r="A192"/>
    </row>
    <row r="193" ht="14.25">
      <c r="A193"/>
    </row>
    <row r="194" ht="14.25">
      <c r="A194"/>
    </row>
    <row r="195" ht="14.25">
      <c r="A195"/>
    </row>
    <row r="196" ht="14.25">
      <c r="A196"/>
    </row>
    <row r="197" ht="14.25">
      <c r="A197"/>
    </row>
    <row r="198" ht="14.25">
      <c r="A198"/>
    </row>
    <row r="199" ht="14.25">
      <c r="A199"/>
    </row>
    <row r="200" ht="14.25">
      <c r="A200"/>
    </row>
    <row r="201" ht="14.25">
      <c r="A201"/>
    </row>
    <row r="202" ht="14.25">
      <c r="A202"/>
    </row>
    <row r="203" ht="14.25">
      <c r="A203"/>
    </row>
    <row r="204" ht="14.25">
      <c r="A204"/>
    </row>
    <row r="205" ht="14.25">
      <c r="A205"/>
    </row>
    <row r="206" ht="14.25">
      <c r="A206"/>
    </row>
    <row r="207" ht="14.25">
      <c r="A207"/>
    </row>
    <row r="208" ht="14.25">
      <c r="A208"/>
    </row>
    <row r="209" ht="14.25">
      <c r="A209"/>
    </row>
    <row r="210" ht="14.25">
      <c r="A210"/>
    </row>
    <row r="211" ht="14.25">
      <c r="A211"/>
    </row>
    <row r="212" ht="14.25">
      <c r="A212"/>
    </row>
  </sheetData>
  <sheetProtection/>
  <mergeCells count="2">
    <mergeCell ref="A1:U1"/>
    <mergeCell ref="B2:U2"/>
  </mergeCells>
  <printOptions/>
  <pageMargins left="0.75" right="0.75" top="1" bottom="1" header="0.5" footer="0.5"/>
  <pageSetup horizontalDpi="600" verticalDpi="600" orientation="landscape" paperSize="8"/>
</worksheet>
</file>

<file path=xl/worksheets/sheet11.xml><?xml version="1.0" encoding="utf-8"?>
<worksheet xmlns="http://schemas.openxmlformats.org/spreadsheetml/2006/main" xmlns:r="http://schemas.openxmlformats.org/officeDocument/2006/relationships">
  <dimension ref="A1:U17"/>
  <sheetViews>
    <sheetView workbookViewId="0" topLeftCell="A1">
      <selection activeCell="X16" sqref="X16"/>
    </sheetView>
  </sheetViews>
  <sheetFormatPr defaultColWidth="8.125" defaultRowHeight="14.25"/>
  <cols>
    <col min="1" max="1" width="61.25390625" style="53" customWidth="1"/>
    <col min="2" max="21" width="6.75390625" style="53" customWidth="1"/>
    <col min="22" max="16384" width="8.125" style="53" customWidth="1"/>
  </cols>
  <sheetData>
    <row r="1" spans="1:21" s="167" customFormat="1" ht="48" customHeight="1">
      <c r="A1" s="169" t="s">
        <v>3112</v>
      </c>
      <c r="B1" s="169"/>
      <c r="C1" s="169"/>
      <c r="D1" s="169"/>
      <c r="E1" s="169"/>
      <c r="F1" s="169"/>
      <c r="G1" s="169"/>
      <c r="H1" s="169"/>
      <c r="I1" s="169"/>
      <c r="J1" s="169"/>
      <c r="K1" s="169"/>
      <c r="L1" s="169"/>
      <c r="M1" s="169"/>
      <c r="N1" s="169"/>
      <c r="O1" s="169"/>
      <c r="P1" s="169"/>
      <c r="Q1" s="169"/>
      <c r="R1" s="183"/>
      <c r="S1" s="184" t="s">
        <v>709</v>
      </c>
      <c r="T1" s="184"/>
      <c r="U1" s="184"/>
    </row>
    <row r="2" spans="1:21" s="167" customFormat="1" ht="18" customHeight="1">
      <c r="A2" s="170" t="s">
        <v>2918</v>
      </c>
      <c r="B2" s="62" t="s">
        <v>3113</v>
      </c>
      <c r="C2" s="62" t="s">
        <v>3114</v>
      </c>
      <c r="D2" s="171" t="s">
        <v>3115</v>
      </c>
      <c r="E2" s="171" t="s">
        <v>3116</v>
      </c>
      <c r="F2" s="171" t="s">
        <v>3117</v>
      </c>
      <c r="G2" s="171" t="s">
        <v>3118</v>
      </c>
      <c r="H2" s="171" t="s">
        <v>3119</v>
      </c>
      <c r="I2" s="171" t="s">
        <v>3120</v>
      </c>
      <c r="J2" s="171" t="s">
        <v>3121</v>
      </c>
      <c r="K2" s="62" t="s">
        <v>3122</v>
      </c>
      <c r="L2" s="62" t="s">
        <v>3123</v>
      </c>
      <c r="M2" s="62" t="s">
        <v>3124</v>
      </c>
      <c r="N2" s="62" t="s">
        <v>3125</v>
      </c>
      <c r="O2" s="62" t="s">
        <v>3126</v>
      </c>
      <c r="P2" s="62" t="s">
        <v>3127</v>
      </c>
      <c r="Q2" s="62" t="s">
        <v>3128</v>
      </c>
      <c r="R2" s="62" t="s">
        <v>3129</v>
      </c>
      <c r="S2" s="62" t="s">
        <v>3130</v>
      </c>
      <c r="T2" s="62" t="s">
        <v>3131</v>
      </c>
      <c r="U2" s="62" t="s">
        <v>3132</v>
      </c>
    </row>
    <row r="3" spans="1:21" s="168" customFormat="1" ht="18" customHeight="1">
      <c r="A3" s="172" t="s">
        <v>3133</v>
      </c>
      <c r="B3" s="173">
        <f>SUM(B15)</f>
        <v>30</v>
      </c>
      <c r="C3" s="173">
        <f aca="true" t="shared" si="0" ref="C3:U3">SUM(C15)</f>
        <v>0</v>
      </c>
      <c r="D3" s="173">
        <f t="shared" si="0"/>
        <v>15</v>
      </c>
      <c r="E3" s="173">
        <f t="shared" si="0"/>
        <v>0</v>
      </c>
      <c r="F3" s="173">
        <f t="shared" si="0"/>
        <v>0</v>
      </c>
      <c r="G3" s="173">
        <f t="shared" si="0"/>
        <v>0</v>
      </c>
      <c r="H3" s="173">
        <f t="shared" si="0"/>
        <v>15</v>
      </c>
      <c r="I3" s="173">
        <f t="shared" si="0"/>
        <v>5</v>
      </c>
      <c r="J3" s="173">
        <f t="shared" si="0"/>
        <v>0</v>
      </c>
      <c r="K3" s="173">
        <f t="shared" si="0"/>
        <v>0</v>
      </c>
      <c r="L3" s="173">
        <f t="shared" si="0"/>
        <v>10</v>
      </c>
      <c r="M3" s="173">
        <f t="shared" si="0"/>
        <v>0</v>
      </c>
      <c r="N3" s="173">
        <f t="shared" si="0"/>
        <v>8</v>
      </c>
      <c r="O3" s="173">
        <f t="shared" si="0"/>
        <v>0</v>
      </c>
      <c r="P3" s="173">
        <f t="shared" si="0"/>
        <v>20</v>
      </c>
      <c r="Q3" s="173">
        <f t="shared" si="0"/>
        <v>1508</v>
      </c>
      <c r="R3" s="173">
        <f t="shared" si="0"/>
        <v>20</v>
      </c>
      <c r="S3" s="173">
        <f t="shared" si="0"/>
        <v>0</v>
      </c>
      <c r="T3" s="173">
        <f t="shared" si="0"/>
        <v>0</v>
      </c>
      <c r="U3" s="173">
        <f t="shared" si="0"/>
        <v>0</v>
      </c>
    </row>
    <row r="4" spans="1:21" s="168" customFormat="1" ht="18" customHeight="1">
      <c r="A4" s="172" t="s">
        <v>3134</v>
      </c>
      <c r="B4" s="173"/>
      <c r="C4" s="174"/>
      <c r="D4" s="175"/>
      <c r="E4" s="175"/>
      <c r="F4" s="175"/>
      <c r="G4" s="175"/>
      <c r="H4" s="175"/>
      <c r="I4" s="175"/>
      <c r="J4" s="175"/>
      <c r="K4" s="175"/>
      <c r="L4" s="175"/>
      <c r="M4" s="175"/>
      <c r="N4" s="175"/>
      <c r="O4" s="175"/>
      <c r="P4" s="175"/>
      <c r="Q4" s="175"/>
      <c r="R4" s="175"/>
      <c r="S4" s="175"/>
      <c r="T4" s="175"/>
      <c r="U4" s="175"/>
    </row>
    <row r="5" spans="1:21" s="168" customFormat="1" ht="18" customHeight="1">
      <c r="A5" s="172" t="s">
        <v>3135</v>
      </c>
      <c r="B5" s="173"/>
      <c r="C5" s="174"/>
      <c r="D5" s="175"/>
      <c r="E5" s="175"/>
      <c r="F5" s="175"/>
      <c r="G5" s="175"/>
      <c r="H5" s="175"/>
      <c r="I5" s="175"/>
      <c r="J5" s="175"/>
      <c r="K5" s="175"/>
      <c r="L5" s="175"/>
      <c r="M5" s="175"/>
      <c r="N5" s="175"/>
      <c r="O5" s="175"/>
      <c r="P5" s="175"/>
      <c r="Q5" s="175"/>
      <c r="R5" s="175"/>
      <c r="S5" s="175"/>
      <c r="T5" s="175"/>
      <c r="U5" s="175"/>
    </row>
    <row r="6" spans="1:21" s="168" customFormat="1" ht="18" customHeight="1">
      <c r="A6" s="176" t="s">
        <v>3136</v>
      </c>
      <c r="B6" s="173"/>
      <c r="C6" s="174"/>
      <c r="D6" s="175"/>
      <c r="E6" s="175"/>
      <c r="F6" s="175"/>
      <c r="G6" s="175"/>
      <c r="H6" s="175"/>
      <c r="I6" s="175"/>
      <c r="J6" s="175"/>
      <c r="K6" s="175"/>
      <c r="L6" s="175"/>
      <c r="M6" s="175"/>
      <c r="N6" s="175"/>
      <c r="O6" s="175"/>
      <c r="P6" s="175"/>
      <c r="Q6" s="175"/>
      <c r="R6" s="175"/>
      <c r="S6" s="175"/>
      <c r="T6" s="175"/>
      <c r="U6" s="175"/>
    </row>
    <row r="7" spans="1:21" s="168" customFormat="1" ht="18" customHeight="1">
      <c r="A7" s="176" t="s">
        <v>3137</v>
      </c>
      <c r="B7" s="173"/>
      <c r="C7" s="174"/>
      <c r="D7" s="175"/>
      <c r="E7" s="175"/>
      <c r="F7" s="175"/>
      <c r="G7" s="175"/>
      <c r="H7" s="175"/>
      <c r="I7" s="175"/>
      <c r="J7" s="175"/>
      <c r="K7" s="175"/>
      <c r="L7" s="175"/>
      <c r="M7" s="175"/>
      <c r="N7" s="175"/>
      <c r="O7" s="175"/>
      <c r="P7" s="175"/>
      <c r="Q7" s="175"/>
      <c r="R7" s="175"/>
      <c r="S7" s="175"/>
      <c r="T7" s="175"/>
      <c r="U7" s="175"/>
    </row>
    <row r="8" spans="1:21" s="168" customFormat="1" ht="18" customHeight="1">
      <c r="A8" s="172" t="s">
        <v>3138</v>
      </c>
      <c r="B8" s="177"/>
      <c r="C8" s="174"/>
      <c r="D8" s="175"/>
      <c r="E8" s="175"/>
      <c r="F8" s="175"/>
      <c r="G8" s="175"/>
      <c r="H8" s="175"/>
      <c r="I8" s="175"/>
      <c r="J8" s="175"/>
      <c r="K8" s="175"/>
      <c r="L8" s="175"/>
      <c r="M8" s="175"/>
      <c r="N8" s="175"/>
      <c r="O8" s="175"/>
      <c r="P8" s="175"/>
      <c r="Q8" s="175"/>
      <c r="R8" s="175"/>
      <c r="S8" s="175"/>
      <c r="T8" s="175"/>
      <c r="U8" s="175"/>
    </row>
    <row r="9" spans="1:21" s="168" customFormat="1" ht="18" customHeight="1">
      <c r="A9" s="172" t="s">
        <v>3139</v>
      </c>
      <c r="B9" s="178"/>
      <c r="C9" s="174"/>
      <c r="D9" s="175"/>
      <c r="E9" s="175"/>
      <c r="F9" s="175"/>
      <c r="G9" s="175"/>
      <c r="H9" s="175"/>
      <c r="I9" s="175"/>
      <c r="J9" s="175"/>
      <c r="K9" s="175"/>
      <c r="L9" s="175"/>
      <c r="M9" s="175"/>
      <c r="N9" s="175"/>
      <c r="O9" s="175"/>
      <c r="P9" s="175"/>
      <c r="Q9" s="175"/>
      <c r="R9" s="175"/>
      <c r="S9" s="175"/>
      <c r="T9" s="175"/>
      <c r="U9" s="175"/>
    </row>
    <row r="10" spans="1:21" s="168" customFormat="1" ht="18" customHeight="1">
      <c r="A10" s="172" t="s">
        <v>3140</v>
      </c>
      <c r="B10" s="173"/>
      <c r="C10" s="174"/>
      <c r="D10" s="175"/>
      <c r="E10" s="175"/>
      <c r="F10" s="175"/>
      <c r="G10" s="175"/>
      <c r="H10" s="175"/>
      <c r="I10" s="175"/>
      <c r="J10" s="175"/>
      <c r="K10" s="175"/>
      <c r="L10" s="175"/>
      <c r="M10" s="175"/>
      <c r="N10" s="175"/>
      <c r="O10" s="175"/>
      <c r="P10" s="175"/>
      <c r="Q10" s="175"/>
      <c r="R10" s="175"/>
      <c r="S10" s="175"/>
      <c r="T10" s="175"/>
      <c r="U10" s="175"/>
    </row>
    <row r="11" spans="1:21" s="168" customFormat="1" ht="18" customHeight="1">
      <c r="A11" s="172" t="s">
        <v>3141</v>
      </c>
      <c r="B11" s="173"/>
      <c r="C11" s="174"/>
      <c r="D11" s="175"/>
      <c r="E11" s="175"/>
      <c r="F11" s="175"/>
      <c r="G11" s="175"/>
      <c r="H11" s="175"/>
      <c r="I11" s="175"/>
      <c r="J11" s="175"/>
      <c r="K11" s="175"/>
      <c r="L11" s="175"/>
      <c r="M11" s="175"/>
      <c r="N11" s="175"/>
      <c r="O11" s="175"/>
      <c r="P11" s="175"/>
      <c r="Q11" s="175"/>
      <c r="R11" s="175"/>
      <c r="S11" s="175"/>
      <c r="T11" s="175"/>
      <c r="U11" s="175"/>
    </row>
    <row r="12" spans="1:21" s="168" customFormat="1" ht="18" customHeight="1">
      <c r="A12" s="172" t="s">
        <v>3142</v>
      </c>
      <c r="B12" s="173"/>
      <c r="C12" s="174"/>
      <c r="D12" s="175"/>
      <c r="E12" s="175"/>
      <c r="F12" s="175"/>
      <c r="G12" s="175"/>
      <c r="H12" s="175"/>
      <c r="I12" s="175"/>
      <c r="J12" s="175"/>
      <c r="K12" s="175"/>
      <c r="L12" s="175"/>
      <c r="M12" s="175"/>
      <c r="N12" s="175"/>
      <c r="O12" s="175"/>
      <c r="P12" s="175"/>
      <c r="Q12" s="175"/>
      <c r="R12" s="175"/>
      <c r="S12" s="175"/>
      <c r="T12" s="175"/>
      <c r="U12" s="175"/>
    </row>
    <row r="13" spans="1:21" s="168" customFormat="1" ht="18" customHeight="1">
      <c r="A13" s="172" t="s">
        <v>3143</v>
      </c>
      <c r="B13" s="173"/>
      <c r="C13" s="174"/>
      <c r="D13" s="175"/>
      <c r="E13" s="175"/>
      <c r="F13" s="175"/>
      <c r="G13" s="175"/>
      <c r="H13" s="175"/>
      <c r="I13" s="175"/>
      <c r="J13" s="175"/>
      <c r="K13" s="175"/>
      <c r="L13" s="175"/>
      <c r="M13" s="175"/>
      <c r="N13" s="175"/>
      <c r="O13" s="175"/>
      <c r="P13" s="175"/>
      <c r="Q13" s="175"/>
      <c r="R13" s="175"/>
      <c r="S13" s="175"/>
      <c r="T13" s="175"/>
      <c r="U13" s="175"/>
    </row>
    <row r="14" spans="1:21" s="168" customFormat="1" ht="18" customHeight="1">
      <c r="A14" s="172" t="s">
        <v>3144</v>
      </c>
      <c r="B14" s="173"/>
      <c r="C14" s="174"/>
      <c r="D14" s="175"/>
      <c r="E14" s="175"/>
      <c r="F14" s="175"/>
      <c r="G14" s="175"/>
      <c r="H14" s="175"/>
      <c r="I14" s="175"/>
      <c r="J14" s="175"/>
      <c r="K14" s="175"/>
      <c r="L14" s="175"/>
      <c r="M14" s="175"/>
      <c r="N14" s="175"/>
      <c r="O14" s="175"/>
      <c r="P14" s="175"/>
      <c r="Q14" s="175"/>
      <c r="R14" s="175"/>
      <c r="S14" s="175"/>
      <c r="T14" s="175"/>
      <c r="U14" s="175"/>
    </row>
    <row r="15" spans="1:21" s="168" customFormat="1" ht="18" customHeight="1">
      <c r="A15" s="172" t="s">
        <v>3145</v>
      </c>
      <c r="B15" s="173">
        <v>30</v>
      </c>
      <c r="C15" s="174">
        <v>0</v>
      </c>
      <c r="D15" s="175">
        <v>15</v>
      </c>
      <c r="E15" s="175">
        <v>0</v>
      </c>
      <c r="F15" s="175">
        <v>0</v>
      </c>
      <c r="G15" s="175">
        <v>0</v>
      </c>
      <c r="H15" s="175">
        <v>15</v>
      </c>
      <c r="I15" s="175">
        <v>5</v>
      </c>
      <c r="J15" s="175">
        <v>0</v>
      </c>
      <c r="K15" s="175">
        <v>0</v>
      </c>
      <c r="L15" s="175">
        <v>10</v>
      </c>
      <c r="M15" s="175">
        <v>0</v>
      </c>
      <c r="N15" s="175">
        <v>8</v>
      </c>
      <c r="O15" s="175">
        <v>0</v>
      </c>
      <c r="P15" s="175">
        <v>20</v>
      </c>
      <c r="Q15" s="175">
        <v>1508</v>
      </c>
      <c r="R15" s="175">
        <v>20</v>
      </c>
      <c r="S15" s="175">
        <v>0</v>
      </c>
      <c r="T15" s="175">
        <v>0</v>
      </c>
      <c r="U15" s="175">
        <v>0</v>
      </c>
    </row>
    <row r="16" spans="1:21" s="168" customFormat="1" ht="18" customHeight="1">
      <c r="A16" s="176" t="s">
        <v>3146</v>
      </c>
      <c r="B16" s="173"/>
      <c r="C16" s="174"/>
      <c r="D16" s="175"/>
      <c r="E16" s="175"/>
      <c r="F16" s="175"/>
      <c r="G16" s="175"/>
      <c r="H16" s="175"/>
      <c r="I16" s="175"/>
      <c r="J16" s="175"/>
      <c r="K16" s="175"/>
      <c r="L16" s="175"/>
      <c r="M16" s="175"/>
      <c r="N16" s="175"/>
      <c r="O16" s="175"/>
      <c r="P16" s="175"/>
      <c r="Q16" s="175"/>
      <c r="R16" s="175"/>
      <c r="S16" s="175"/>
      <c r="T16" s="175"/>
      <c r="U16" s="175"/>
    </row>
    <row r="17" spans="1:21" s="167" customFormat="1" ht="18" customHeight="1">
      <c r="A17" s="179" t="s">
        <v>3147</v>
      </c>
      <c r="B17" s="180"/>
      <c r="C17" s="181"/>
      <c r="D17" s="182"/>
      <c r="E17" s="182"/>
      <c r="F17" s="182"/>
      <c r="G17" s="182"/>
      <c r="H17" s="182"/>
      <c r="I17" s="182"/>
      <c r="J17" s="182"/>
      <c r="K17" s="182"/>
      <c r="L17" s="182"/>
      <c r="M17" s="182"/>
      <c r="N17" s="182"/>
      <c r="O17" s="182"/>
      <c r="P17" s="182"/>
      <c r="Q17" s="182"/>
      <c r="R17" s="182"/>
      <c r="S17" s="182"/>
      <c r="T17" s="182"/>
      <c r="U17" s="182"/>
    </row>
  </sheetData>
  <sheetProtection/>
  <mergeCells count="2">
    <mergeCell ref="A1:Q1"/>
    <mergeCell ref="S1:U1"/>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26"/>
  <sheetViews>
    <sheetView workbookViewId="0" topLeftCell="A1">
      <selection activeCell="H6" sqref="H6"/>
    </sheetView>
  </sheetViews>
  <sheetFormatPr defaultColWidth="8.75390625" defaultRowHeight="14.25"/>
  <cols>
    <col min="1" max="1" width="28.25390625" style="82" customWidth="1"/>
    <col min="2" max="3" width="10.50390625" style="136" customWidth="1"/>
    <col min="4" max="4" width="10.00390625" style="136" customWidth="1"/>
    <col min="5" max="5" width="18.75390625" style="82" customWidth="1"/>
    <col min="6" max="16384" width="8.75390625" style="82" customWidth="1"/>
  </cols>
  <sheetData>
    <row r="1" spans="1:6" ht="72" customHeight="1">
      <c r="A1" s="137" t="s">
        <v>3148</v>
      </c>
      <c r="B1" s="137"/>
      <c r="C1" s="137"/>
      <c r="D1" s="137"/>
      <c r="E1" s="137"/>
      <c r="F1"/>
    </row>
    <row r="2" spans="1:6" ht="21.75" customHeight="1">
      <c r="A2" s="138"/>
      <c r="B2" s="139"/>
      <c r="C2" s="140"/>
      <c r="D2" s="139"/>
      <c r="E2" s="139" t="s">
        <v>709</v>
      </c>
      <c r="F2"/>
    </row>
    <row r="3" spans="1:9" ht="27" customHeight="1">
      <c r="A3" s="141" t="s">
        <v>3149</v>
      </c>
      <c r="B3" s="142" t="s">
        <v>3150</v>
      </c>
      <c r="C3" s="142"/>
      <c r="D3" s="142"/>
      <c r="E3" s="143" t="s">
        <v>711</v>
      </c>
      <c r="F3" s="144"/>
      <c r="G3" s="144"/>
      <c r="H3" s="144"/>
      <c r="I3" s="144"/>
    </row>
    <row r="4" spans="1:9" ht="29.25" customHeight="1">
      <c r="A4" s="145"/>
      <c r="B4" s="146" t="s">
        <v>3151</v>
      </c>
      <c r="C4" s="146" t="s">
        <v>3152</v>
      </c>
      <c r="D4" s="147" t="s">
        <v>3153</v>
      </c>
      <c r="E4" s="148"/>
      <c r="F4" s="144"/>
      <c r="G4" s="144"/>
      <c r="H4" s="144"/>
      <c r="I4" s="144"/>
    </row>
    <row r="5" spans="1:9" ht="35.25" customHeight="1">
      <c r="A5" s="145" t="s">
        <v>3154</v>
      </c>
      <c r="B5" s="149">
        <f>SUM(B6:B16)</f>
        <v>15338</v>
      </c>
      <c r="C5" s="149">
        <f>SUM(C6:C16)</f>
        <v>2990</v>
      </c>
      <c r="D5" s="149">
        <f>SUM(D6:D16)</f>
        <v>18328</v>
      </c>
      <c r="E5" s="148"/>
      <c r="F5" s="144"/>
      <c r="G5" s="144"/>
      <c r="H5" s="144"/>
      <c r="I5" s="144"/>
    </row>
    <row r="6" spans="1:9" ht="89.25" customHeight="1">
      <c r="A6" s="150" t="s">
        <v>3155</v>
      </c>
      <c r="B6" s="151"/>
      <c r="C6" s="151">
        <v>2990</v>
      </c>
      <c r="D6" s="151">
        <v>2990</v>
      </c>
      <c r="E6" s="152" t="s">
        <v>3156</v>
      </c>
      <c r="F6" s="144"/>
      <c r="G6" s="144"/>
      <c r="H6" s="144"/>
      <c r="I6" s="144"/>
    </row>
    <row r="7" spans="1:11" ht="40.5" customHeight="1">
      <c r="A7" s="153" t="s">
        <v>3157</v>
      </c>
      <c r="B7" s="154">
        <v>175</v>
      </c>
      <c r="C7" s="151"/>
      <c r="D7" s="154">
        <v>175</v>
      </c>
      <c r="E7" s="155"/>
      <c r="F7" s="144"/>
      <c r="G7" s="144"/>
      <c r="H7" s="144"/>
      <c r="I7" s="144"/>
      <c r="K7" s="166"/>
    </row>
    <row r="8" spans="1:9" ht="40.5" customHeight="1">
      <c r="A8" s="153" t="s">
        <v>3158</v>
      </c>
      <c r="B8" s="154">
        <v>700</v>
      </c>
      <c r="C8" s="151"/>
      <c r="D8" s="154">
        <v>700</v>
      </c>
      <c r="E8" s="152"/>
      <c r="F8" s="144"/>
      <c r="G8" s="144"/>
      <c r="H8" s="144"/>
      <c r="I8" s="144"/>
    </row>
    <row r="9" spans="1:9" ht="40.5" customHeight="1">
      <c r="A9" s="153" t="s">
        <v>3159</v>
      </c>
      <c r="B9" s="154">
        <v>2134</v>
      </c>
      <c r="C9" s="151"/>
      <c r="D9" s="154">
        <v>2134</v>
      </c>
      <c r="E9" s="152"/>
      <c r="F9" s="144"/>
      <c r="G9" s="144"/>
      <c r="H9" s="144"/>
      <c r="I9" s="144"/>
    </row>
    <row r="10" spans="1:9" ht="40.5" customHeight="1">
      <c r="A10" s="153" t="s">
        <v>3160</v>
      </c>
      <c r="B10" s="154">
        <v>280</v>
      </c>
      <c r="C10" s="151"/>
      <c r="D10" s="154">
        <v>280</v>
      </c>
      <c r="E10" s="152"/>
      <c r="F10" s="144"/>
      <c r="G10" s="144"/>
      <c r="H10" s="144"/>
      <c r="I10" s="144"/>
    </row>
    <row r="11" spans="1:9" ht="40.5" customHeight="1">
      <c r="A11" s="153" t="s">
        <v>3161</v>
      </c>
      <c r="B11" s="154">
        <v>5000</v>
      </c>
      <c r="C11" s="151"/>
      <c r="D11" s="154">
        <v>5000</v>
      </c>
      <c r="E11" s="155"/>
      <c r="F11" s="144"/>
      <c r="G11" s="144"/>
      <c r="H11" s="144"/>
      <c r="I11" s="144"/>
    </row>
    <row r="12" spans="1:9" ht="40.5" customHeight="1">
      <c r="A12" s="153" t="s">
        <v>3162</v>
      </c>
      <c r="B12" s="156">
        <v>972.5</v>
      </c>
      <c r="C12" s="157"/>
      <c r="D12" s="156">
        <v>972.5</v>
      </c>
      <c r="E12" s="152"/>
      <c r="F12" s="144"/>
      <c r="G12" s="144"/>
      <c r="H12" s="144"/>
      <c r="I12" s="144"/>
    </row>
    <row r="13" spans="1:9" ht="40.5" customHeight="1">
      <c r="A13" s="153" t="s">
        <v>3163</v>
      </c>
      <c r="B13" s="158">
        <v>935</v>
      </c>
      <c r="C13" s="158"/>
      <c r="D13" s="158">
        <v>935</v>
      </c>
      <c r="E13" s="152"/>
      <c r="F13" s="144"/>
      <c r="G13" s="144"/>
      <c r="H13" s="144"/>
      <c r="I13" s="144"/>
    </row>
    <row r="14" spans="1:9" ht="40.5" customHeight="1">
      <c r="A14" s="159" t="s">
        <v>3164</v>
      </c>
      <c r="B14" s="160">
        <v>489</v>
      </c>
      <c r="C14" s="160"/>
      <c r="D14" s="160">
        <v>489</v>
      </c>
      <c r="E14" s="152"/>
      <c r="F14" s="144"/>
      <c r="G14" s="144"/>
      <c r="H14" s="144"/>
      <c r="I14" s="144"/>
    </row>
    <row r="15" spans="1:9" ht="40.5" customHeight="1">
      <c r="A15" s="153" t="s">
        <v>3165</v>
      </c>
      <c r="B15" s="161">
        <v>3806.53</v>
      </c>
      <c r="C15" s="161"/>
      <c r="D15" s="161">
        <v>3806.53</v>
      </c>
      <c r="E15" s="162"/>
      <c r="F15" s="144"/>
      <c r="G15" s="144"/>
      <c r="H15" s="144"/>
      <c r="I15" s="144"/>
    </row>
    <row r="16" spans="1:9" ht="40.5" customHeight="1">
      <c r="A16" s="163" t="s">
        <v>3166</v>
      </c>
      <c r="B16" s="164">
        <v>846</v>
      </c>
      <c r="C16" s="164"/>
      <c r="D16" s="164">
        <v>846</v>
      </c>
      <c r="E16" s="165"/>
      <c r="F16" s="144"/>
      <c r="G16" s="144"/>
      <c r="H16" s="144"/>
      <c r="I16" s="144"/>
    </row>
    <row r="17" ht="14.25">
      <c r="A17" s="144"/>
    </row>
    <row r="18" ht="14.25">
      <c r="A18" s="144"/>
    </row>
    <row r="19" ht="14.25">
      <c r="A19" s="144"/>
    </row>
    <row r="20" ht="14.25">
      <c r="A20" s="144"/>
    </row>
    <row r="21" ht="14.25">
      <c r="A21" s="144"/>
    </row>
    <row r="22" ht="14.25">
      <c r="A22" s="144"/>
    </row>
    <row r="23" ht="14.25">
      <c r="A23" s="144"/>
    </row>
    <row r="24" ht="14.25">
      <c r="A24" s="144"/>
    </row>
    <row r="25" ht="14.25">
      <c r="A25" s="144"/>
    </row>
    <row r="26" ht="14.25">
      <c r="A26" s="144"/>
    </row>
  </sheetData>
  <sheetProtection/>
  <mergeCells count="4">
    <mergeCell ref="A1:E1"/>
    <mergeCell ref="B3:D3"/>
    <mergeCell ref="A3:A4"/>
    <mergeCell ref="E3:E4"/>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13"/>
  <sheetViews>
    <sheetView workbookViewId="0" topLeftCell="A1">
      <selection activeCell="E11" sqref="E11"/>
    </sheetView>
  </sheetViews>
  <sheetFormatPr defaultColWidth="13.375" defaultRowHeight="32.25" customHeight="1"/>
  <cols>
    <col min="1" max="1" width="44.875" style="69" customWidth="1"/>
    <col min="2" max="2" width="15.375" style="69" customWidth="1"/>
    <col min="3" max="16384" width="13.375" style="69" customWidth="1"/>
  </cols>
  <sheetData>
    <row r="1" spans="1:2" ht="32.25" customHeight="1">
      <c r="A1" s="70"/>
      <c r="B1" s="68"/>
    </row>
    <row r="2" spans="1:2" s="66" customFormat="1" ht="60.75" customHeight="1">
      <c r="A2" s="71" t="s">
        <v>3167</v>
      </c>
      <c r="B2" s="71"/>
    </row>
    <row r="3" spans="1:2" ht="32.25" customHeight="1">
      <c r="A3" s="126" t="s">
        <v>3168</v>
      </c>
      <c r="B3" s="126"/>
    </row>
    <row r="4" spans="1:2" s="67" customFormat="1" ht="27.75" customHeight="1">
      <c r="A4" s="74" t="s">
        <v>2918</v>
      </c>
      <c r="B4" s="74" t="s">
        <v>2794</v>
      </c>
    </row>
    <row r="5" spans="1:2" s="67" customFormat="1" ht="32.25" customHeight="1">
      <c r="A5" s="75"/>
      <c r="B5" s="75"/>
    </row>
    <row r="6" spans="1:2" s="67" customFormat="1" ht="39.75" customHeight="1">
      <c r="A6" s="76" t="s">
        <v>3169</v>
      </c>
      <c r="B6" s="60">
        <v>352195</v>
      </c>
    </row>
    <row r="7" spans="1:4" s="68" customFormat="1" ht="39.75" customHeight="1">
      <c r="A7" s="76" t="s">
        <v>3170</v>
      </c>
      <c r="B7" s="60">
        <v>307507</v>
      </c>
      <c r="C7" s="135"/>
      <c r="D7" s="135"/>
    </row>
    <row r="8" spans="1:4" s="68" customFormat="1" ht="39.75" customHeight="1">
      <c r="A8" s="76" t="s">
        <v>3171</v>
      </c>
      <c r="B8" s="60">
        <v>347395</v>
      </c>
      <c r="C8" s="135"/>
      <c r="D8" s="135"/>
    </row>
    <row r="9" spans="1:4" s="68" customFormat="1" ht="39.75" customHeight="1">
      <c r="A9" s="76" t="s">
        <v>3172</v>
      </c>
      <c r="B9" s="60">
        <v>59709</v>
      </c>
      <c r="C9" s="135"/>
      <c r="D9" s="135"/>
    </row>
    <row r="10" spans="1:4" s="68" customFormat="1" ht="39.75" customHeight="1">
      <c r="A10" s="76" t="s">
        <v>3173</v>
      </c>
      <c r="B10" s="60">
        <v>52530</v>
      </c>
      <c r="C10" s="135"/>
      <c r="D10" s="135"/>
    </row>
    <row r="11" spans="1:4" s="68" customFormat="1" ht="39.75" customHeight="1">
      <c r="A11" s="76" t="s">
        <v>3174</v>
      </c>
      <c r="B11" s="60">
        <v>11151</v>
      </c>
      <c r="C11" s="135"/>
      <c r="D11" s="135"/>
    </row>
    <row r="12" spans="1:4" s="68" customFormat="1" ht="39.75" customHeight="1">
      <c r="A12" s="76" t="s">
        <v>3175</v>
      </c>
      <c r="B12" s="60">
        <v>315510</v>
      </c>
      <c r="C12" s="135"/>
      <c r="D12" s="135"/>
    </row>
    <row r="13" spans="1:2" s="68" customFormat="1" ht="32.25" customHeight="1">
      <c r="A13" s="77"/>
      <c r="B13" s="77"/>
    </row>
  </sheetData>
  <sheetProtection/>
  <mergeCells count="5">
    <mergeCell ref="A2:B2"/>
    <mergeCell ref="A3:B3"/>
    <mergeCell ref="A13:B13"/>
    <mergeCell ref="A4:A5"/>
    <mergeCell ref="B4:B5"/>
  </mergeCells>
  <printOptions/>
  <pageMargins left="1.64"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3:G29"/>
  <sheetViews>
    <sheetView workbookViewId="0" topLeftCell="A1">
      <selection activeCell="F11" sqref="F11"/>
    </sheetView>
  </sheetViews>
  <sheetFormatPr defaultColWidth="9.00390625" defaultRowHeight="14.25"/>
  <cols>
    <col min="1" max="1" width="38.375" style="53" customWidth="1"/>
    <col min="2" max="2" width="20.375" style="53" customWidth="1"/>
    <col min="3" max="3" width="15.625" style="53" customWidth="1"/>
    <col min="4" max="16384" width="8.75390625" style="53" bestFit="1" customWidth="1"/>
  </cols>
  <sheetData>
    <row r="3" spans="1:7" ht="20.25">
      <c r="A3" s="54" t="s">
        <v>3176</v>
      </c>
      <c r="B3" s="54"/>
      <c r="C3" s="54"/>
      <c r="D3" s="55"/>
      <c r="E3" s="55"/>
      <c r="F3" s="55"/>
      <c r="G3" s="55"/>
    </row>
    <row r="4" ht="12" customHeight="1"/>
    <row r="5" spans="1:7" ht="14.25">
      <c r="A5" s="132" t="s">
        <v>3177</v>
      </c>
      <c r="B5" s="132"/>
      <c r="C5" s="55"/>
      <c r="D5" s="55"/>
      <c r="E5" s="55"/>
      <c r="F5" s="55"/>
      <c r="G5" s="55"/>
    </row>
    <row r="6" ht="4.5" customHeight="1"/>
    <row r="7" spans="1:7" ht="21" customHeight="1">
      <c r="A7" s="57" t="s">
        <v>2918</v>
      </c>
      <c r="B7" s="58" t="s">
        <v>3178</v>
      </c>
      <c r="C7" s="58" t="s">
        <v>3179</v>
      </c>
      <c r="D7" s="55"/>
      <c r="E7" s="55"/>
      <c r="F7" s="55"/>
      <c r="G7" s="55"/>
    </row>
    <row r="8" spans="1:7" ht="18.75" customHeight="1">
      <c r="A8" s="59" t="s">
        <v>3180</v>
      </c>
      <c r="B8" s="133">
        <f>B9</f>
        <v>352195</v>
      </c>
      <c r="C8" s="133">
        <f>C9</f>
        <v>315510</v>
      </c>
      <c r="D8" s="55"/>
      <c r="E8" s="55"/>
      <c r="F8" s="55"/>
      <c r="G8" s="55"/>
    </row>
    <row r="9" spans="1:7" ht="18.75" customHeight="1">
      <c r="A9" s="61" t="s">
        <v>3181</v>
      </c>
      <c r="B9" s="60">
        <v>352195</v>
      </c>
      <c r="C9" s="134">
        <v>315510</v>
      </c>
      <c r="D9" s="55"/>
      <c r="E9" s="55"/>
      <c r="F9" s="55"/>
      <c r="G9" s="55"/>
    </row>
    <row r="10" spans="1:7" ht="18.75" customHeight="1">
      <c r="A10" s="62" t="s">
        <v>3113</v>
      </c>
      <c r="B10" s="63"/>
      <c r="C10" s="64"/>
      <c r="D10" s="55"/>
      <c r="E10" s="55"/>
      <c r="F10" s="55"/>
      <c r="G10" s="55"/>
    </row>
    <row r="11" spans="1:7" ht="18.75" customHeight="1">
      <c r="A11" s="62" t="s">
        <v>3114</v>
      </c>
      <c r="B11" s="63"/>
      <c r="C11" s="64"/>
      <c r="D11" s="55"/>
      <c r="E11" s="55"/>
      <c r="F11" s="55"/>
      <c r="G11" s="55"/>
    </row>
    <row r="12" spans="1:7" ht="18.75" customHeight="1">
      <c r="A12" s="62" t="s">
        <v>3115</v>
      </c>
      <c r="B12" s="63"/>
      <c r="C12" s="64"/>
      <c r="D12" s="55"/>
      <c r="E12" s="55"/>
      <c r="F12" s="55"/>
      <c r="G12" s="55"/>
    </row>
    <row r="13" spans="1:7" ht="18.75" customHeight="1">
      <c r="A13" s="62" t="s">
        <v>3116</v>
      </c>
      <c r="B13" s="63"/>
      <c r="C13" s="64"/>
      <c r="D13" s="55"/>
      <c r="E13" s="55"/>
      <c r="F13" s="55"/>
      <c r="G13" s="55"/>
    </row>
    <row r="14" spans="1:7" ht="18.75" customHeight="1">
      <c r="A14" s="62" t="s">
        <v>3117</v>
      </c>
      <c r="B14" s="63"/>
      <c r="C14" s="64"/>
      <c r="D14" s="55"/>
      <c r="E14" s="55"/>
      <c r="F14" s="55"/>
      <c r="G14" s="55"/>
    </row>
    <row r="15" spans="1:7" ht="18.75" customHeight="1">
      <c r="A15" s="62" t="s">
        <v>3118</v>
      </c>
      <c r="B15" s="63"/>
      <c r="C15" s="64"/>
      <c r="D15" s="55"/>
      <c r="E15" s="55"/>
      <c r="F15" s="55"/>
      <c r="G15" s="55"/>
    </row>
    <row r="16" spans="1:7" ht="18.75" customHeight="1">
      <c r="A16" s="62" t="s">
        <v>3119</v>
      </c>
      <c r="B16" s="63"/>
      <c r="C16" s="64"/>
      <c r="D16" s="55"/>
      <c r="E16" s="55"/>
      <c r="F16" s="55"/>
      <c r="G16" s="55"/>
    </row>
    <row r="17" spans="1:7" ht="18.75" customHeight="1">
      <c r="A17" s="62" t="s">
        <v>3120</v>
      </c>
      <c r="B17" s="63"/>
      <c r="C17" s="64"/>
      <c r="D17" s="55"/>
      <c r="E17" s="55"/>
      <c r="F17" s="55"/>
      <c r="G17" s="55"/>
    </row>
    <row r="18" spans="1:7" ht="18.75" customHeight="1">
      <c r="A18" s="62" t="s">
        <v>3121</v>
      </c>
      <c r="B18" s="63"/>
      <c r="C18" s="64"/>
      <c r="D18" s="55"/>
      <c r="E18" s="55"/>
      <c r="F18" s="55"/>
      <c r="G18" s="55"/>
    </row>
    <row r="19" spans="1:3" ht="18.75" customHeight="1">
      <c r="A19" s="62" t="s">
        <v>3122</v>
      </c>
      <c r="B19" s="65"/>
      <c r="C19" s="65"/>
    </row>
    <row r="20" spans="1:3" ht="18.75" customHeight="1">
      <c r="A20" s="62" t="s">
        <v>3123</v>
      </c>
      <c r="B20" s="65"/>
      <c r="C20" s="65"/>
    </row>
    <row r="21" spans="1:3" ht="18.75" customHeight="1">
      <c r="A21" s="62" t="s">
        <v>3124</v>
      </c>
      <c r="B21" s="65"/>
      <c r="C21" s="65"/>
    </row>
    <row r="22" spans="1:3" ht="18.75" customHeight="1">
      <c r="A22" s="62" t="s">
        <v>3125</v>
      </c>
      <c r="B22" s="65"/>
      <c r="C22" s="65"/>
    </row>
    <row r="23" spans="1:3" ht="18.75" customHeight="1">
      <c r="A23" s="62" t="s">
        <v>3126</v>
      </c>
      <c r="B23" s="65"/>
      <c r="C23" s="65"/>
    </row>
    <row r="24" spans="1:3" ht="18.75" customHeight="1">
      <c r="A24" s="62" t="s">
        <v>3127</v>
      </c>
      <c r="B24" s="65"/>
      <c r="C24" s="65"/>
    </row>
    <row r="25" spans="1:3" ht="18.75" customHeight="1">
      <c r="A25" s="62" t="s">
        <v>3128</v>
      </c>
      <c r="B25" s="65"/>
      <c r="C25" s="65"/>
    </row>
    <row r="26" spans="1:3" ht="18.75" customHeight="1">
      <c r="A26" s="62" t="s">
        <v>3129</v>
      </c>
      <c r="B26" s="65"/>
      <c r="C26" s="65"/>
    </row>
    <row r="27" spans="1:3" ht="18.75" customHeight="1">
      <c r="A27" s="62" t="s">
        <v>3130</v>
      </c>
      <c r="B27" s="65"/>
      <c r="C27" s="65"/>
    </row>
    <row r="28" spans="1:3" ht="18.75" customHeight="1">
      <c r="A28" s="62" t="s">
        <v>3131</v>
      </c>
      <c r="B28" s="65"/>
      <c r="C28" s="65"/>
    </row>
    <row r="29" spans="1:3" ht="18.75" customHeight="1">
      <c r="A29" s="62" t="s">
        <v>3132</v>
      </c>
      <c r="B29" s="65"/>
      <c r="C29" s="65"/>
    </row>
  </sheetData>
  <sheetProtection/>
  <mergeCells count="1">
    <mergeCell ref="A3:C3"/>
  </mergeCells>
  <printOptions/>
  <pageMargins left="1.69" right="0.75" top="0.69"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2:G10"/>
  <sheetViews>
    <sheetView tabSelected="1" workbookViewId="0" topLeftCell="A1">
      <selection activeCell="C7" sqref="C7"/>
    </sheetView>
  </sheetViews>
  <sheetFormatPr defaultColWidth="9.125" defaultRowHeight="14.25"/>
  <cols>
    <col min="1" max="1" width="32.50390625" style="53" customWidth="1"/>
    <col min="2" max="5" width="14.00390625" style="123" customWidth="1"/>
    <col min="6" max="6" width="14.00390625" style="53" customWidth="1"/>
    <col min="7" max="7" width="9.375" style="124" bestFit="1" customWidth="1"/>
  </cols>
  <sheetData>
    <row r="1" ht="5.25" customHeight="1"/>
    <row r="2" spans="1:6" ht="69" customHeight="1">
      <c r="A2" s="125" t="s">
        <v>3182</v>
      </c>
      <c r="B2" s="125"/>
      <c r="C2" s="125"/>
      <c r="D2" s="125"/>
      <c r="E2" s="125"/>
      <c r="F2" s="125"/>
    </row>
    <row r="3" spans="4:6" ht="27.75" customHeight="1">
      <c r="D3" s="126" t="s">
        <v>709</v>
      </c>
      <c r="E3" s="126"/>
      <c r="F3" s="127"/>
    </row>
    <row r="4" spans="1:6" ht="29.25" customHeight="1">
      <c r="A4" s="128" t="s">
        <v>3183</v>
      </c>
      <c r="B4" s="128" t="s">
        <v>3184</v>
      </c>
      <c r="C4" s="128" t="s">
        <v>3185</v>
      </c>
      <c r="D4" s="128" t="s">
        <v>3186</v>
      </c>
      <c r="E4" s="128" t="s">
        <v>3187</v>
      </c>
      <c r="F4" s="128" t="s">
        <v>3188</v>
      </c>
    </row>
    <row r="5" spans="1:7" ht="29.25" customHeight="1">
      <c r="A5" s="128" t="s">
        <v>3189</v>
      </c>
      <c r="B5" s="128"/>
      <c r="C5" s="128"/>
      <c r="D5" s="128">
        <v>10.29</v>
      </c>
      <c r="E5" s="129">
        <f>C5/D5-1</f>
        <v>-1</v>
      </c>
      <c r="F5" s="128"/>
      <c r="G5" s="130"/>
    </row>
    <row r="6" spans="1:6" ht="29.25" customHeight="1">
      <c r="A6" s="128" t="s">
        <v>3190</v>
      </c>
      <c r="B6" s="128">
        <v>479</v>
      </c>
      <c r="C6" s="128">
        <v>184.02</v>
      </c>
      <c r="D6" s="128">
        <v>439.26</v>
      </c>
      <c r="E6" s="129">
        <f>C6/D6-1</f>
        <v>-0.5811</v>
      </c>
      <c r="F6" s="128"/>
    </row>
    <row r="7" spans="1:6" ht="29.25" customHeight="1">
      <c r="A7" s="128" t="s">
        <v>3191</v>
      </c>
      <c r="B7" s="128">
        <v>1108</v>
      </c>
      <c r="C7" s="128">
        <v>1241.9</v>
      </c>
      <c r="D7" s="128">
        <v>1576.63</v>
      </c>
      <c r="E7" s="129">
        <f>C7/D7-1</f>
        <v>-0.2123</v>
      </c>
      <c r="F7" s="128"/>
    </row>
    <row r="8" spans="1:6" ht="29.25" customHeight="1">
      <c r="A8" s="128" t="s">
        <v>3192</v>
      </c>
      <c r="B8" s="128"/>
      <c r="C8" s="128">
        <v>109.87</v>
      </c>
      <c r="D8" s="128">
        <v>341.22</v>
      </c>
      <c r="E8" s="129">
        <f>C8/D8-1</f>
        <v>-0.678</v>
      </c>
      <c r="F8" s="128"/>
    </row>
    <row r="9" spans="1:6" ht="29.25" customHeight="1">
      <c r="A9" s="128" t="s">
        <v>3193</v>
      </c>
      <c r="B9" s="128">
        <f>SUM(B6:B8)</f>
        <v>1587</v>
      </c>
      <c r="C9" s="128">
        <f>SUM(C5:C8)</f>
        <v>1535.79</v>
      </c>
      <c r="D9" s="128">
        <f>SUM(D5:D8)</f>
        <v>2367.4</v>
      </c>
      <c r="E9" s="129">
        <f>C9/D9-1</f>
        <v>-0.3513</v>
      </c>
      <c r="F9" s="128"/>
    </row>
    <row r="10" spans="1:6" ht="45" customHeight="1">
      <c r="A10" s="77" t="s">
        <v>3194</v>
      </c>
      <c r="B10" s="131"/>
      <c r="C10" s="131"/>
      <c r="D10" s="131"/>
      <c r="E10" s="131"/>
      <c r="F10" s="77"/>
    </row>
  </sheetData>
  <sheetProtection/>
  <mergeCells count="3">
    <mergeCell ref="A2:F2"/>
    <mergeCell ref="D3:F3"/>
    <mergeCell ref="A10:F10"/>
  </mergeCells>
  <printOptions/>
  <pageMargins left="1.5800000000000003" right="0.75" top="1" bottom="1" header="0.5" footer="0.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B75"/>
  <sheetViews>
    <sheetView workbookViewId="0" topLeftCell="A1">
      <selection activeCell="A5" sqref="A5:B75"/>
    </sheetView>
  </sheetViews>
  <sheetFormatPr defaultColWidth="9.125" defaultRowHeight="14.25"/>
  <cols>
    <col min="1" max="1" width="48.625" style="1" customWidth="1"/>
    <col min="2" max="2" width="21.375" style="1" customWidth="1"/>
    <col min="3" max="16384" width="9.125" style="2" customWidth="1"/>
  </cols>
  <sheetData>
    <row r="1" spans="1:2" s="1" customFormat="1" ht="46.5" customHeight="1">
      <c r="A1" s="41" t="s">
        <v>3195</v>
      </c>
      <c r="B1" s="41"/>
    </row>
    <row r="2" spans="1:2" s="1" customFormat="1" ht="16.5" customHeight="1">
      <c r="A2" s="42"/>
      <c r="B2" s="42"/>
    </row>
    <row r="3" spans="1:2" s="1" customFormat="1" ht="16.5" customHeight="1">
      <c r="A3" s="42" t="s">
        <v>1</v>
      </c>
      <c r="B3" s="42"/>
    </row>
    <row r="4" spans="1:2" s="1" customFormat="1" ht="16.5" customHeight="1">
      <c r="A4" s="96" t="s">
        <v>2</v>
      </c>
      <c r="B4" s="96" t="s">
        <v>3</v>
      </c>
    </row>
    <row r="5" spans="1:2" s="1" customFormat="1" ht="16.5" customHeight="1">
      <c r="A5" s="6" t="s">
        <v>3196</v>
      </c>
      <c r="B5" s="9">
        <f>SUM(B6,B56)</f>
        <v>286924</v>
      </c>
    </row>
    <row r="6" spans="1:2" s="1" customFormat="1" ht="16.5" customHeight="1">
      <c r="A6" s="8" t="s">
        <v>3197</v>
      </c>
      <c r="B6" s="9">
        <f>SUM(B7,B10:B18,B24:B25,B28:B31,B34:B36,B39:B43,B46:B47,B55)</f>
        <v>286924</v>
      </c>
    </row>
    <row r="7" spans="1:2" s="1" customFormat="1" ht="16.5" customHeight="1">
      <c r="A7" s="8" t="s">
        <v>3198</v>
      </c>
      <c r="B7" s="9">
        <f>SUM(B8:B9)</f>
        <v>0</v>
      </c>
    </row>
    <row r="8" spans="1:2" s="1" customFormat="1" ht="16.5" customHeight="1">
      <c r="A8" s="10" t="s">
        <v>3199</v>
      </c>
      <c r="B8" s="9">
        <v>0</v>
      </c>
    </row>
    <row r="9" spans="1:2" s="1" customFormat="1" ht="16.5" customHeight="1">
      <c r="A9" s="10" t="s">
        <v>3200</v>
      </c>
      <c r="B9" s="9">
        <v>0</v>
      </c>
    </row>
    <row r="10" spans="1:2" s="1" customFormat="1" ht="16.5" customHeight="1">
      <c r="A10" s="8" t="s">
        <v>3201</v>
      </c>
      <c r="B10" s="9">
        <v>0</v>
      </c>
    </row>
    <row r="11" spans="1:2" s="1" customFormat="1" ht="16.5" customHeight="1">
      <c r="A11" s="8" t="s">
        <v>3202</v>
      </c>
      <c r="B11" s="9">
        <v>0</v>
      </c>
    </row>
    <row r="12" spans="1:2" s="1" customFormat="1" ht="16.5" customHeight="1">
      <c r="A12" s="8" t="s">
        <v>3203</v>
      </c>
      <c r="B12" s="9">
        <v>0</v>
      </c>
    </row>
    <row r="13" spans="1:2" s="1" customFormat="1" ht="16.5" customHeight="1">
      <c r="A13" s="8" t="s">
        <v>3204</v>
      </c>
      <c r="B13" s="9">
        <v>0</v>
      </c>
    </row>
    <row r="14" spans="1:2" s="1" customFormat="1" ht="16.5" customHeight="1">
      <c r="A14" s="8" t="s">
        <v>3205</v>
      </c>
      <c r="B14" s="9">
        <v>0</v>
      </c>
    </row>
    <row r="15" spans="1:2" s="1" customFormat="1" ht="16.5" customHeight="1">
      <c r="A15" s="8" t="s">
        <v>3206</v>
      </c>
      <c r="B15" s="9">
        <v>0</v>
      </c>
    </row>
    <row r="16" spans="1:2" s="1" customFormat="1" ht="16.5" customHeight="1">
      <c r="A16" s="8" t="s">
        <v>3207</v>
      </c>
      <c r="B16" s="9">
        <v>7466</v>
      </c>
    </row>
    <row r="17" spans="1:2" s="1" customFormat="1" ht="16.5" customHeight="1">
      <c r="A17" s="8" t="s">
        <v>3208</v>
      </c>
      <c r="B17" s="9">
        <v>3645</v>
      </c>
    </row>
    <row r="18" spans="1:2" s="1" customFormat="1" ht="16.5" customHeight="1">
      <c r="A18" s="8" t="s">
        <v>3209</v>
      </c>
      <c r="B18" s="9">
        <f>SUM(B19:B23)</f>
        <v>260924</v>
      </c>
    </row>
    <row r="19" spans="1:2" s="1" customFormat="1" ht="16.5" customHeight="1">
      <c r="A19" s="10" t="s">
        <v>3210</v>
      </c>
      <c r="B19" s="9">
        <v>214864</v>
      </c>
    </row>
    <row r="20" spans="1:2" s="1" customFormat="1" ht="16.5" customHeight="1">
      <c r="A20" s="10" t="s">
        <v>3211</v>
      </c>
      <c r="B20" s="9">
        <v>2006</v>
      </c>
    </row>
    <row r="21" spans="1:2" s="1" customFormat="1" ht="16.5" customHeight="1">
      <c r="A21" s="10" t="s">
        <v>3212</v>
      </c>
      <c r="B21" s="9">
        <v>289</v>
      </c>
    </row>
    <row r="22" spans="1:2" s="1" customFormat="1" ht="16.5" customHeight="1">
      <c r="A22" s="10" t="s">
        <v>3213</v>
      </c>
      <c r="B22" s="9">
        <v>-225</v>
      </c>
    </row>
    <row r="23" spans="1:2" s="1" customFormat="1" ht="16.5" customHeight="1">
      <c r="A23" s="10" t="s">
        <v>3214</v>
      </c>
      <c r="B23" s="9">
        <v>43990</v>
      </c>
    </row>
    <row r="24" spans="1:2" s="1" customFormat="1" ht="16.5" customHeight="1">
      <c r="A24" s="8" t="s">
        <v>3215</v>
      </c>
      <c r="B24" s="9">
        <v>0</v>
      </c>
    </row>
    <row r="25" spans="1:2" s="1" customFormat="1" ht="16.5" customHeight="1">
      <c r="A25" s="8" t="s">
        <v>3216</v>
      </c>
      <c r="B25" s="9">
        <f>SUM(B26:B27)</f>
        <v>0</v>
      </c>
    </row>
    <row r="26" spans="1:2" s="1" customFormat="1" ht="16.5" customHeight="1">
      <c r="A26" s="10" t="s">
        <v>3217</v>
      </c>
      <c r="B26" s="9">
        <v>0</v>
      </c>
    </row>
    <row r="27" spans="1:2" s="1" customFormat="1" ht="16.5" customHeight="1">
      <c r="A27" s="10" t="s">
        <v>3218</v>
      </c>
      <c r="B27" s="9">
        <v>0</v>
      </c>
    </row>
    <row r="28" spans="1:2" s="1" customFormat="1" ht="16.5" customHeight="1">
      <c r="A28" s="8" t="s">
        <v>3219</v>
      </c>
      <c r="B28" s="9">
        <v>0</v>
      </c>
    </row>
    <row r="29" spans="1:2" s="1" customFormat="1" ht="16.5" customHeight="1">
      <c r="A29" s="8" t="s">
        <v>3220</v>
      </c>
      <c r="B29" s="9">
        <v>0</v>
      </c>
    </row>
    <row r="30" spans="1:2" s="1" customFormat="1" ht="16.5" customHeight="1">
      <c r="A30" s="8" t="s">
        <v>3221</v>
      </c>
      <c r="B30" s="9">
        <v>0</v>
      </c>
    </row>
    <row r="31" spans="1:2" s="1" customFormat="1" ht="16.5" customHeight="1">
      <c r="A31" s="8" t="s">
        <v>3222</v>
      </c>
      <c r="B31" s="9">
        <f>SUM(B32:B33)</f>
        <v>0</v>
      </c>
    </row>
    <row r="32" spans="1:2" s="1" customFormat="1" ht="16.5" customHeight="1">
      <c r="A32" s="10" t="s">
        <v>3223</v>
      </c>
      <c r="B32" s="9">
        <v>0</v>
      </c>
    </row>
    <row r="33" spans="1:2" s="1" customFormat="1" ht="16.5" customHeight="1">
      <c r="A33" s="10" t="s">
        <v>3224</v>
      </c>
      <c r="B33" s="9">
        <v>0</v>
      </c>
    </row>
    <row r="34" spans="1:2" s="1" customFormat="1" ht="16.5" customHeight="1">
      <c r="A34" s="8" t="s">
        <v>3225</v>
      </c>
      <c r="B34" s="9">
        <v>6577</v>
      </c>
    </row>
    <row r="35" spans="1:2" s="1" customFormat="1" ht="16.5" customHeight="1">
      <c r="A35" s="8" t="s">
        <v>3226</v>
      </c>
      <c r="B35" s="9">
        <v>0</v>
      </c>
    </row>
    <row r="36" spans="1:2" s="1" customFormat="1" ht="16.5" customHeight="1">
      <c r="A36" s="8" t="s">
        <v>3227</v>
      </c>
      <c r="B36" s="9">
        <f>SUM(B37:B38)</f>
        <v>0</v>
      </c>
    </row>
    <row r="37" spans="1:2" s="1" customFormat="1" ht="16.5" customHeight="1">
      <c r="A37" s="10" t="s">
        <v>3228</v>
      </c>
      <c r="B37" s="9">
        <v>0</v>
      </c>
    </row>
    <row r="38" spans="1:2" s="1" customFormat="1" ht="16.5" customHeight="1">
      <c r="A38" s="10" t="s">
        <v>3229</v>
      </c>
      <c r="B38" s="9">
        <v>0</v>
      </c>
    </row>
    <row r="39" spans="1:2" s="1" customFormat="1" ht="16.5" customHeight="1">
      <c r="A39" s="8" t="s">
        <v>3230</v>
      </c>
      <c r="B39" s="9">
        <v>0</v>
      </c>
    </row>
    <row r="40" spans="1:2" s="1" customFormat="1" ht="16.5" customHeight="1">
      <c r="A40" s="8" t="s">
        <v>3231</v>
      </c>
      <c r="B40" s="9">
        <v>0</v>
      </c>
    </row>
    <row r="41" spans="1:2" s="1" customFormat="1" ht="16.5" customHeight="1">
      <c r="A41" s="8" t="s">
        <v>3232</v>
      </c>
      <c r="B41" s="9">
        <v>0</v>
      </c>
    </row>
    <row r="42" spans="1:2" s="1" customFormat="1" ht="16.5" customHeight="1">
      <c r="A42" s="8" t="s">
        <v>3233</v>
      </c>
      <c r="B42" s="9">
        <v>0</v>
      </c>
    </row>
    <row r="43" spans="1:2" s="1" customFormat="1" ht="16.5" customHeight="1">
      <c r="A43" s="8" t="s">
        <v>3234</v>
      </c>
      <c r="B43" s="9">
        <f>SUM(B44:B45)</f>
        <v>0</v>
      </c>
    </row>
    <row r="44" spans="1:2" s="1" customFormat="1" ht="16.5" customHeight="1">
      <c r="A44" s="10" t="s">
        <v>3235</v>
      </c>
      <c r="B44" s="9">
        <v>0</v>
      </c>
    </row>
    <row r="45" spans="1:2" ht="14.25">
      <c r="A45" s="10" t="s">
        <v>3236</v>
      </c>
      <c r="B45" s="9">
        <v>0</v>
      </c>
    </row>
    <row r="46" spans="1:2" ht="14.25">
      <c r="A46" s="8" t="s">
        <v>3237</v>
      </c>
      <c r="B46" s="9">
        <v>1324</v>
      </c>
    </row>
    <row r="47" spans="1:2" ht="14.25">
      <c r="A47" s="8" t="s">
        <v>3238</v>
      </c>
      <c r="B47" s="9">
        <f>SUM(B48:B54)</f>
        <v>0</v>
      </c>
    </row>
    <row r="48" spans="1:2" ht="14.25">
      <c r="A48" s="10" t="s">
        <v>3239</v>
      </c>
      <c r="B48" s="9">
        <v>0</v>
      </c>
    </row>
    <row r="49" spans="1:2" ht="14.25">
      <c r="A49" s="10" t="s">
        <v>3240</v>
      </c>
      <c r="B49" s="9">
        <v>0</v>
      </c>
    </row>
    <row r="50" spans="1:2" ht="14.25">
      <c r="A50" s="10" t="s">
        <v>3241</v>
      </c>
      <c r="B50" s="9">
        <v>0</v>
      </c>
    </row>
    <row r="51" spans="1:2" ht="14.25">
      <c r="A51" s="10" t="s">
        <v>3242</v>
      </c>
      <c r="B51" s="9">
        <v>0</v>
      </c>
    </row>
    <row r="52" spans="1:2" ht="14.25">
      <c r="A52" s="10" t="s">
        <v>3243</v>
      </c>
      <c r="B52" s="9">
        <v>0</v>
      </c>
    </row>
    <row r="53" spans="1:2" ht="14.25">
      <c r="A53" s="10" t="s">
        <v>3244</v>
      </c>
      <c r="B53" s="9">
        <v>0</v>
      </c>
    </row>
    <row r="54" spans="1:2" ht="14.25">
      <c r="A54" s="10" t="s">
        <v>3245</v>
      </c>
      <c r="B54" s="9">
        <v>0</v>
      </c>
    </row>
    <row r="55" spans="1:2" ht="14.25">
      <c r="A55" s="8" t="s">
        <v>3246</v>
      </c>
      <c r="B55" s="9">
        <v>6988</v>
      </c>
    </row>
    <row r="56" spans="1:2" ht="14.25">
      <c r="A56" s="8" t="s">
        <v>3247</v>
      </c>
      <c r="B56" s="9">
        <f>SUM(B57:B60,B64:B69,B72:B73)</f>
        <v>0</v>
      </c>
    </row>
    <row r="57" spans="1:2" ht="14.25">
      <c r="A57" s="8" t="s">
        <v>3248</v>
      </c>
      <c r="B57" s="9">
        <v>0</v>
      </c>
    </row>
    <row r="58" spans="1:2" ht="14.25">
      <c r="A58" s="8" t="s">
        <v>3249</v>
      </c>
      <c r="B58" s="9">
        <v>0</v>
      </c>
    </row>
    <row r="59" spans="1:2" ht="14.25">
      <c r="A59" s="8" t="s">
        <v>3250</v>
      </c>
      <c r="B59" s="9">
        <v>0</v>
      </c>
    </row>
    <row r="60" spans="1:2" ht="14.25">
      <c r="A60" s="8" t="s">
        <v>3251</v>
      </c>
      <c r="B60" s="9">
        <f>SUM(B61:B63)</f>
        <v>0</v>
      </c>
    </row>
    <row r="61" spans="1:2" ht="14.25">
      <c r="A61" s="10" t="s">
        <v>3252</v>
      </c>
      <c r="B61" s="9">
        <v>0</v>
      </c>
    </row>
    <row r="62" spans="1:2" ht="14.25">
      <c r="A62" s="10" t="s">
        <v>3253</v>
      </c>
      <c r="B62" s="9">
        <v>0</v>
      </c>
    </row>
    <row r="63" spans="1:2" ht="14.25">
      <c r="A63" s="10" t="s">
        <v>3254</v>
      </c>
      <c r="B63" s="9">
        <v>0</v>
      </c>
    </row>
    <row r="64" spans="1:2" ht="14.25">
      <c r="A64" s="8" t="s">
        <v>3255</v>
      </c>
      <c r="B64" s="9">
        <v>0</v>
      </c>
    </row>
    <row r="65" spans="1:2" ht="14.25">
      <c r="A65" s="8" t="s">
        <v>3256</v>
      </c>
      <c r="B65" s="9">
        <v>0</v>
      </c>
    </row>
    <row r="66" spans="1:2" ht="14.25">
      <c r="A66" s="8" t="s">
        <v>3257</v>
      </c>
      <c r="B66" s="9">
        <v>0</v>
      </c>
    </row>
    <row r="67" spans="1:2" ht="14.25">
      <c r="A67" s="8" t="s">
        <v>3258</v>
      </c>
      <c r="B67" s="9">
        <v>0</v>
      </c>
    </row>
    <row r="68" spans="1:2" ht="14.25">
      <c r="A68" s="8" t="s">
        <v>3259</v>
      </c>
      <c r="B68" s="9">
        <v>0</v>
      </c>
    </row>
    <row r="69" spans="1:2" ht="14.25">
      <c r="A69" s="8" t="s">
        <v>3260</v>
      </c>
      <c r="B69" s="9">
        <f>SUM(B70:B71)</f>
        <v>0</v>
      </c>
    </row>
    <row r="70" spans="1:2" ht="14.25">
      <c r="A70" s="10" t="s">
        <v>3261</v>
      </c>
      <c r="B70" s="9">
        <v>0</v>
      </c>
    </row>
    <row r="71" spans="1:2" ht="14.25">
      <c r="A71" s="10" t="s">
        <v>3262</v>
      </c>
      <c r="B71" s="9">
        <v>0</v>
      </c>
    </row>
    <row r="72" spans="1:2" ht="14.25">
      <c r="A72" s="8" t="s">
        <v>3263</v>
      </c>
      <c r="B72" s="9">
        <v>0</v>
      </c>
    </row>
    <row r="73" spans="1:2" ht="14.25">
      <c r="A73" s="8" t="s">
        <v>3264</v>
      </c>
      <c r="B73" s="9">
        <f>SUM(B74:B75)</f>
        <v>0</v>
      </c>
    </row>
    <row r="74" spans="1:2" ht="14.25">
      <c r="A74" s="10" t="s">
        <v>3265</v>
      </c>
      <c r="B74" s="9">
        <v>0</v>
      </c>
    </row>
    <row r="75" spans="1:2" ht="14.25">
      <c r="A75" s="10" t="s">
        <v>3266</v>
      </c>
      <c r="B75" s="9">
        <v>0</v>
      </c>
    </row>
  </sheetData>
  <sheetProtection/>
  <mergeCells count="3">
    <mergeCell ref="A1:B1"/>
    <mergeCell ref="A2:B2"/>
    <mergeCell ref="A3:B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367"/>
  <sheetViews>
    <sheetView workbookViewId="0" topLeftCell="A1">
      <selection activeCell="A5" sqref="A5:B275"/>
    </sheetView>
  </sheetViews>
  <sheetFormatPr defaultColWidth="9.125" defaultRowHeight="14.25"/>
  <cols>
    <col min="1" max="1" width="49.875" style="98" customWidth="1"/>
    <col min="2" max="2" width="23.375" style="98" customWidth="1"/>
  </cols>
  <sheetData>
    <row r="1" spans="1:2" s="98" customFormat="1" ht="48.75" customHeight="1">
      <c r="A1" s="41" t="s">
        <v>3267</v>
      </c>
      <c r="B1" s="41"/>
    </row>
    <row r="2" spans="1:2" s="98" customFormat="1" ht="15" customHeight="1">
      <c r="A2" s="42"/>
      <c r="B2" s="42"/>
    </row>
    <row r="3" spans="1:2" s="98" customFormat="1" ht="15" customHeight="1">
      <c r="A3" s="42" t="s">
        <v>1</v>
      </c>
      <c r="B3" s="42"/>
    </row>
    <row r="4" spans="1:2" s="1" customFormat="1" ht="16.5" customHeight="1">
      <c r="A4" s="96" t="s">
        <v>2</v>
      </c>
      <c r="B4" s="96" t="s">
        <v>3</v>
      </c>
    </row>
    <row r="5" spans="1:2" s="1" customFormat="1" ht="17.25" customHeight="1">
      <c r="A5" s="6" t="s">
        <v>3268</v>
      </c>
      <c r="B5" s="9">
        <f>SUM(B6,B14,B30,B42,B53,B108,B132,B184,B189,B193,B219,B237,B255)</f>
        <v>353056</v>
      </c>
    </row>
    <row r="6" spans="1:2" s="1" customFormat="1" ht="17.25" customHeight="1">
      <c r="A6" s="8" t="s">
        <v>1006</v>
      </c>
      <c r="B6" s="9">
        <f>B7</f>
        <v>0</v>
      </c>
    </row>
    <row r="7" spans="1:2" s="1" customFormat="1" ht="17.25" customHeight="1">
      <c r="A7" s="8" t="s">
        <v>3269</v>
      </c>
      <c r="B7" s="9">
        <f>SUM(B8:B13)</f>
        <v>0</v>
      </c>
    </row>
    <row r="8" spans="1:2" s="1" customFormat="1" ht="18.75" customHeight="1">
      <c r="A8" s="10" t="s">
        <v>3270</v>
      </c>
      <c r="B8" s="9">
        <v>0</v>
      </c>
    </row>
    <row r="9" spans="1:2" s="1" customFormat="1" ht="18.75" customHeight="1">
      <c r="A9" s="10" t="s">
        <v>3271</v>
      </c>
      <c r="B9" s="9">
        <v>0</v>
      </c>
    </row>
    <row r="10" spans="1:2" s="1" customFormat="1" ht="17.25" customHeight="1">
      <c r="A10" s="10" t="s">
        <v>3272</v>
      </c>
      <c r="B10" s="9">
        <v>0</v>
      </c>
    </row>
    <row r="11" spans="1:2" s="1" customFormat="1" ht="17.25" customHeight="1">
      <c r="A11" s="10" t="s">
        <v>3273</v>
      </c>
      <c r="B11" s="9">
        <v>0</v>
      </c>
    </row>
    <row r="12" spans="1:2" s="1" customFormat="1" ht="17.25" customHeight="1">
      <c r="A12" s="10" t="s">
        <v>3274</v>
      </c>
      <c r="B12" s="9">
        <v>0</v>
      </c>
    </row>
    <row r="13" spans="1:2" s="1" customFormat="1" ht="17.25" customHeight="1">
      <c r="A13" s="10" t="s">
        <v>3275</v>
      </c>
      <c r="B13" s="9">
        <v>0</v>
      </c>
    </row>
    <row r="14" spans="1:2" s="1" customFormat="1" ht="17.25" customHeight="1">
      <c r="A14" s="8" t="s">
        <v>1053</v>
      </c>
      <c r="B14" s="9">
        <f>SUM(B15,B21,B27)</f>
        <v>24</v>
      </c>
    </row>
    <row r="15" spans="1:2" s="1" customFormat="1" ht="17.25" customHeight="1">
      <c r="A15" s="8" t="s">
        <v>3276</v>
      </c>
      <c r="B15" s="9">
        <f>SUM(B16:B20)</f>
        <v>15</v>
      </c>
    </row>
    <row r="16" spans="1:2" s="1" customFormat="1" ht="17.25" customHeight="1">
      <c r="A16" s="10" t="s">
        <v>3277</v>
      </c>
      <c r="B16" s="9">
        <v>0</v>
      </c>
    </row>
    <row r="17" spans="1:2" s="1" customFormat="1" ht="17.25" customHeight="1">
      <c r="A17" s="10" t="s">
        <v>3278</v>
      </c>
      <c r="B17" s="9">
        <v>0</v>
      </c>
    </row>
    <row r="18" spans="1:2" s="1" customFormat="1" ht="17.25" customHeight="1">
      <c r="A18" s="10" t="s">
        <v>3279</v>
      </c>
      <c r="B18" s="9">
        <v>0</v>
      </c>
    </row>
    <row r="19" spans="1:2" s="1" customFormat="1" ht="17.25" customHeight="1">
      <c r="A19" s="10" t="s">
        <v>3280</v>
      </c>
      <c r="B19" s="9">
        <v>0</v>
      </c>
    </row>
    <row r="20" spans="1:2" s="1" customFormat="1" ht="17.25" customHeight="1">
      <c r="A20" s="10" t="s">
        <v>3281</v>
      </c>
      <c r="B20" s="9">
        <v>15</v>
      </c>
    </row>
    <row r="21" spans="1:2" s="1" customFormat="1" ht="17.25" customHeight="1">
      <c r="A21" s="8" t="s">
        <v>3282</v>
      </c>
      <c r="B21" s="9">
        <f>SUM(B22:B26)</f>
        <v>9</v>
      </c>
    </row>
    <row r="22" spans="1:2" s="1" customFormat="1" ht="17.25" customHeight="1">
      <c r="A22" s="10" t="s">
        <v>3283</v>
      </c>
      <c r="B22" s="9">
        <v>0</v>
      </c>
    </row>
    <row r="23" spans="1:2" s="1" customFormat="1" ht="17.25" customHeight="1">
      <c r="A23" s="10" t="s">
        <v>3284</v>
      </c>
      <c r="B23" s="9">
        <v>0</v>
      </c>
    </row>
    <row r="24" spans="1:2" s="1" customFormat="1" ht="17.25" customHeight="1">
      <c r="A24" s="10" t="s">
        <v>3285</v>
      </c>
      <c r="B24" s="9">
        <v>0</v>
      </c>
    </row>
    <row r="25" spans="1:2" s="1" customFormat="1" ht="17.25" customHeight="1">
      <c r="A25" s="10" t="s">
        <v>3286</v>
      </c>
      <c r="B25" s="9">
        <v>9</v>
      </c>
    </row>
    <row r="26" spans="1:2" s="1" customFormat="1" ht="17.25" customHeight="1">
      <c r="A26" s="10" t="s">
        <v>3287</v>
      </c>
      <c r="B26" s="9">
        <v>0</v>
      </c>
    </row>
    <row r="27" spans="1:2" s="1" customFormat="1" ht="17.25" customHeight="1">
      <c r="A27" s="8" t="s">
        <v>3288</v>
      </c>
      <c r="B27" s="9">
        <f>SUM(B28:B29)</f>
        <v>0</v>
      </c>
    </row>
    <row r="28" spans="1:2" s="1" customFormat="1" ht="17.25" customHeight="1">
      <c r="A28" s="10" t="s">
        <v>3289</v>
      </c>
      <c r="B28" s="9">
        <v>0</v>
      </c>
    </row>
    <row r="29" spans="1:2" s="1" customFormat="1" ht="17.25" customHeight="1">
      <c r="A29" s="10" t="s">
        <v>3290</v>
      </c>
      <c r="B29" s="9">
        <v>0</v>
      </c>
    </row>
    <row r="30" spans="1:2" s="1" customFormat="1" ht="17.25" customHeight="1">
      <c r="A30" s="8" t="s">
        <v>1095</v>
      </c>
      <c r="B30" s="9">
        <f>SUM(B31,B35,B39)</f>
        <v>506</v>
      </c>
    </row>
    <row r="31" spans="1:2" s="1" customFormat="1" ht="17.25" customHeight="1">
      <c r="A31" s="8" t="s">
        <v>3291</v>
      </c>
      <c r="B31" s="9">
        <f>SUM(B32:B34)</f>
        <v>506</v>
      </c>
    </row>
    <row r="32" spans="1:2" s="1" customFormat="1" ht="17.25" customHeight="1">
      <c r="A32" s="10" t="s">
        <v>3292</v>
      </c>
      <c r="B32" s="9">
        <v>239</v>
      </c>
    </row>
    <row r="33" spans="1:2" s="1" customFormat="1" ht="17.25" customHeight="1">
      <c r="A33" s="10" t="s">
        <v>3293</v>
      </c>
      <c r="B33" s="9">
        <v>267</v>
      </c>
    </row>
    <row r="34" spans="1:2" s="1" customFormat="1" ht="17.25" customHeight="1">
      <c r="A34" s="10" t="s">
        <v>3294</v>
      </c>
      <c r="B34" s="9">
        <v>0</v>
      </c>
    </row>
    <row r="35" spans="1:2" s="1" customFormat="1" ht="17.25" customHeight="1">
      <c r="A35" s="8" t="s">
        <v>3295</v>
      </c>
      <c r="B35" s="9">
        <f>SUM(B36:B38)</f>
        <v>0</v>
      </c>
    </row>
    <row r="36" spans="1:2" s="1" customFormat="1" ht="17.25" customHeight="1">
      <c r="A36" s="10" t="s">
        <v>3292</v>
      </c>
      <c r="B36" s="9">
        <v>0</v>
      </c>
    </row>
    <row r="37" spans="1:2" s="1" customFormat="1" ht="17.25" customHeight="1">
      <c r="A37" s="10" t="s">
        <v>3293</v>
      </c>
      <c r="B37" s="9">
        <v>0</v>
      </c>
    </row>
    <row r="38" spans="1:2" s="1" customFormat="1" ht="17.25" customHeight="1">
      <c r="A38" s="10" t="s">
        <v>3296</v>
      </c>
      <c r="B38" s="9">
        <v>0</v>
      </c>
    </row>
    <row r="39" spans="1:2" s="1" customFormat="1" ht="17.25" customHeight="1">
      <c r="A39" s="8" t="s">
        <v>3297</v>
      </c>
      <c r="B39" s="9">
        <f>SUM(B40:B41)</f>
        <v>0</v>
      </c>
    </row>
    <row r="40" spans="1:2" s="1" customFormat="1" ht="17.25" customHeight="1">
      <c r="A40" s="10" t="s">
        <v>3293</v>
      </c>
      <c r="B40" s="9">
        <v>0</v>
      </c>
    </row>
    <row r="41" spans="1:2" s="1" customFormat="1" ht="17.25" customHeight="1">
      <c r="A41" s="10" t="s">
        <v>3298</v>
      </c>
      <c r="B41" s="9">
        <v>0</v>
      </c>
    </row>
    <row r="42" spans="1:2" s="1" customFormat="1" ht="17.25" customHeight="1">
      <c r="A42" s="8" t="s">
        <v>1263</v>
      </c>
      <c r="B42" s="9">
        <f>SUM(B43,B48)</f>
        <v>0</v>
      </c>
    </row>
    <row r="43" spans="1:2" s="1" customFormat="1" ht="17.25" customHeight="1">
      <c r="A43" s="8" t="s">
        <v>3299</v>
      </c>
      <c r="B43" s="9">
        <f>SUM(B44:B47)</f>
        <v>0</v>
      </c>
    </row>
    <row r="44" spans="1:2" s="1" customFormat="1" ht="17.25" customHeight="1">
      <c r="A44" s="10" t="s">
        <v>3300</v>
      </c>
      <c r="B44" s="9">
        <v>0</v>
      </c>
    </row>
    <row r="45" spans="1:2" s="1" customFormat="1" ht="17.25" customHeight="1">
      <c r="A45" s="10" t="s">
        <v>3301</v>
      </c>
      <c r="B45" s="9">
        <v>0</v>
      </c>
    </row>
    <row r="46" spans="1:2" s="1" customFormat="1" ht="17.25" customHeight="1">
      <c r="A46" s="10" t="s">
        <v>3302</v>
      </c>
      <c r="B46" s="9">
        <v>0</v>
      </c>
    </row>
    <row r="47" spans="1:2" s="1" customFormat="1" ht="17.25" customHeight="1">
      <c r="A47" s="10" t="s">
        <v>3303</v>
      </c>
      <c r="B47" s="9">
        <v>0</v>
      </c>
    </row>
    <row r="48" spans="1:2" s="1" customFormat="1" ht="17.25" customHeight="1">
      <c r="A48" s="8" t="s">
        <v>3304</v>
      </c>
      <c r="B48" s="9">
        <f>SUM(B49:B52)</f>
        <v>0</v>
      </c>
    </row>
    <row r="49" spans="1:2" s="1" customFormat="1" ht="17.25" customHeight="1">
      <c r="A49" s="10" t="s">
        <v>3305</v>
      </c>
      <c r="B49" s="9">
        <v>0</v>
      </c>
    </row>
    <row r="50" spans="1:2" s="1" customFormat="1" ht="17.25" customHeight="1">
      <c r="A50" s="10" t="s">
        <v>3306</v>
      </c>
      <c r="B50" s="9">
        <v>0</v>
      </c>
    </row>
    <row r="51" spans="1:2" s="1" customFormat="1" ht="17.25" customHeight="1">
      <c r="A51" s="10" t="s">
        <v>3307</v>
      </c>
      <c r="B51" s="9">
        <v>0</v>
      </c>
    </row>
    <row r="52" spans="1:2" s="1" customFormat="1" ht="17.25" customHeight="1">
      <c r="A52" s="10" t="s">
        <v>3308</v>
      </c>
      <c r="B52" s="9">
        <v>0</v>
      </c>
    </row>
    <row r="53" spans="1:2" s="1" customFormat="1" ht="17.25" customHeight="1">
      <c r="A53" s="8" t="s">
        <v>1333</v>
      </c>
      <c r="B53" s="9">
        <f>SUM(B54,B67,B71:B72,B78,B82,B86,B90,B96,B99)</f>
        <v>265612</v>
      </c>
    </row>
    <row r="54" spans="1:2" s="1" customFormat="1" ht="17.25" customHeight="1">
      <c r="A54" s="8" t="s">
        <v>3309</v>
      </c>
      <c r="B54" s="9">
        <f>SUM(B55:B66)</f>
        <v>182300</v>
      </c>
    </row>
    <row r="55" spans="1:2" s="1" customFormat="1" ht="17.25" customHeight="1">
      <c r="A55" s="10" t="s">
        <v>3310</v>
      </c>
      <c r="B55" s="9">
        <v>45679</v>
      </c>
    </row>
    <row r="56" spans="1:2" s="1" customFormat="1" ht="17.25" customHeight="1">
      <c r="A56" s="10" t="s">
        <v>3311</v>
      </c>
      <c r="B56" s="9">
        <v>76205</v>
      </c>
    </row>
    <row r="57" spans="1:2" s="1" customFormat="1" ht="17.25" customHeight="1">
      <c r="A57" s="10" t="s">
        <v>3312</v>
      </c>
      <c r="B57" s="9">
        <v>7453</v>
      </c>
    </row>
    <row r="58" spans="1:2" s="1" customFormat="1" ht="17.25" customHeight="1">
      <c r="A58" s="10" t="s">
        <v>3313</v>
      </c>
      <c r="B58" s="9">
        <v>2991</v>
      </c>
    </row>
    <row r="59" spans="1:2" s="1" customFormat="1" ht="17.25" customHeight="1">
      <c r="A59" s="10" t="s">
        <v>3314</v>
      </c>
      <c r="B59" s="9">
        <v>0</v>
      </c>
    </row>
    <row r="60" spans="1:2" s="1" customFormat="1" ht="17.25" customHeight="1">
      <c r="A60" s="10" t="s">
        <v>3315</v>
      </c>
      <c r="B60" s="9">
        <v>0</v>
      </c>
    </row>
    <row r="61" spans="1:2" s="1" customFormat="1" ht="17.25" customHeight="1">
      <c r="A61" s="10" t="s">
        <v>3316</v>
      </c>
      <c r="B61" s="9">
        <v>0</v>
      </c>
    </row>
    <row r="62" spans="1:2" s="1" customFormat="1" ht="17.25" customHeight="1">
      <c r="A62" s="10" t="s">
        <v>3317</v>
      </c>
      <c r="B62" s="9">
        <v>0</v>
      </c>
    </row>
    <row r="63" spans="1:2" s="1" customFormat="1" ht="17.25" customHeight="1">
      <c r="A63" s="10" t="s">
        <v>3318</v>
      </c>
      <c r="B63" s="9">
        <v>0</v>
      </c>
    </row>
    <row r="64" spans="1:2" s="1" customFormat="1" ht="17.25" customHeight="1">
      <c r="A64" s="10" t="s">
        <v>3319</v>
      </c>
      <c r="B64" s="9">
        <v>0</v>
      </c>
    </row>
    <row r="65" spans="1:2" s="1" customFormat="1" ht="17.25" customHeight="1">
      <c r="A65" s="10" t="s">
        <v>1643</v>
      </c>
      <c r="B65" s="9">
        <v>0</v>
      </c>
    </row>
    <row r="66" spans="1:2" s="1" customFormat="1" ht="17.25" customHeight="1">
      <c r="A66" s="10" t="s">
        <v>3320</v>
      </c>
      <c r="B66" s="9">
        <v>49972</v>
      </c>
    </row>
    <row r="67" spans="1:2" s="1" customFormat="1" ht="17.25" customHeight="1">
      <c r="A67" s="8" t="s">
        <v>3321</v>
      </c>
      <c r="B67" s="9">
        <f>SUM(B68:B70)</f>
        <v>7466</v>
      </c>
    </row>
    <row r="68" spans="1:2" s="1" customFormat="1" ht="17.25" customHeight="1">
      <c r="A68" s="10" t="s">
        <v>3310</v>
      </c>
      <c r="B68" s="9">
        <v>0</v>
      </c>
    </row>
    <row r="69" spans="1:2" s="1" customFormat="1" ht="17.25" customHeight="1">
      <c r="A69" s="10" t="s">
        <v>3311</v>
      </c>
      <c r="B69" s="9">
        <v>6597</v>
      </c>
    </row>
    <row r="70" spans="1:2" s="1" customFormat="1" ht="17.25" customHeight="1">
      <c r="A70" s="10" t="s">
        <v>3322</v>
      </c>
      <c r="B70" s="9">
        <v>869</v>
      </c>
    </row>
    <row r="71" spans="1:2" s="1" customFormat="1" ht="17.25" customHeight="1">
      <c r="A71" s="8" t="s">
        <v>3323</v>
      </c>
      <c r="B71" s="9">
        <v>3645</v>
      </c>
    </row>
    <row r="72" spans="1:2" s="1" customFormat="1" ht="17.25" customHeight="1">
      <c r="A72" s="8" t="s">
        <v>3324</v>
      </c>
      <c r="B72" s="9">
        <f>SUM(B73:B77)</f>
        <v>6577</v>
      </c>
    </row>
    <row r="73" spans="1:2" s="1" customFormat="1" ht="17.25" customHeight="1">
      <c r="A73" s="10" t="s">
        <v>3325</v>
      </c>
      <c r="B73" s="9">
        <v>1110</v>
      </c>
    </row>
    <row r="74" spans="1:2" s="1" customFormat="1" ht="17.25" customHeight="1">
      <c r="A74" s="10" t="s">
        <v>3326</v>
      </c>
      <c r="B74" s="9">
        <v>1799</v>
      </c>
    </row>
    <row r="75" spans="1:2" s="1" customFormat="1" ht="17.25" customHeight="1">
      <c r="A75" s="10" t="s">
        <v>3327</v>
      </c>
      <c r="B75" s="9">
        <v>0</v>
      </c>
    </row>
    <row r="76" spans="1:2" s="1" customFormat="1" ht="17.25" customHeight="1">
      <c r="A76" s="10" t="s">
        <v>3328</v>
      </c>
      <c r="B76" s="9">
        <v>0</v>
      </c>
    </row>
    <row r="77" spans="1:2" s="1" customFormat="1" ht="17.25" customHeight="1">
      <c r="A77" s="10" t="s">
        <v>3329</v>
      </c>
      <c r="B77" s="9">
        <v>3668</v>
      </c>
    </row>
    <row r="78" spans="1:2" s="1" customFormat="1" ht="17.25" customHeight="1">
      <c r="A78" s="8" t="s">
        <v>3330</v>
      </c>
      <c r="B78" s="9">
        <f>SUM(B79:B81)</f>
        <v>1324</v>
      </c>
    </row>
    <row r="79" spans="1:2" s="1" customFormat="1" ht="17.25" customHeight="1">
      <c r="A79" s="10" t="s">
        <v>3331</v>
      </c>
      <c r="B79" s="9">
        <v>1176</v>
      </c>
    </row>
    <row r="80" spans="1:2" s="1" customFormat="1" ht="17.25" customHeight="1">
      <c r="A80" s="10" t="s">
        <v>3332</v>
      </c>
      <c r="B80" s="9">
        <v>0</v>
      </c>
    </row>
    <row r="81" spans="1:2" s="1" customFormat="1" ht="17.25" customHeight="1">
      <c r="A81" s="10" t="s">
        <v>3333</v>
      </c>
      <c r="B81" s="9">
        <v>148</v>
      </c>
    </row>
    <row r="82" spans="1:2" s="1" customFormat="1" ht="17.25" customHeight="1">
      <c r="A82" s="8" t="s">
        <v>3334</v>
      </c>
      <c r="B82" s="9">
        <f>SUM(B83:B85)</f>
        <v>0</v>
      </c>
    </row>
    <row r="83" spans="1:2" s="1" customFormat="1" ht="17.25" customHeight="1">
      <c r="A83" s="10" t="s">
        <v>3335</v>
      </c>
      <c r="B83" s="9">
        <v>0</v>
      </c>
    </row>
    <row r="84" spans="1:2" s="1" customFormat="1" ht="17.25" customHeight="1">
      <c r="A84" s="10" t="s">
        <v>3336</v>
      </c>
      <c r="B84" s="9">
        <v>0</v>
      </c>
    </row>
    <row r="85" spans="1:2" s="1" customFormat="1" ht="17.25" customHeight="1">
      <c r="A85" s="10" t="s">
        <v>3337</v>
      </c>
      <c r="B85" s="9">
        <v>0</v>
      </c>
    </row>
    <row r="86" spans="1:2" s="1" customFormat="1" ht="17.25" customHeight="1">
      <c r="A86" s="8" t="s">
        <v>3338</v>
      </c>
      <c r="B86" s="9">
        <f>SUM(B87:B89)</f>
        <v>64300</v>
      </c>
    </row>
    <row r="87" spans="1:2" s="1" customFormat="1" ht="17.25" customHeight="1">
      <c r="A87" s="10" t="s">
        <v>3335</v>
      </c>
      <c r="B87" s="9">
        <v>0</v>
      </c>
    </row>
    <row r="88" spans="1:2" s="1" customFormat="1" ht="17.25" customHeight="1">
      <c r="A88" s="10" t="s">
        <v>3336</v>
      </c>
      <c r="B88" s="9">
        <v>0</v>
      </c>
    </row>
    <row r="89" spans="1:2" s="1" customFormat="1" ht="17.25" customHeight="1">
      <c r="A89" s="10" t="s">
        <v>3339</v>
      </c>
      <c r="B89" s="9">
        <v>64300</v>
      </c>
    </row>
    <row r="90" spans="1:2" s="1" customFormat="1" ht="17.25" customHeight="1">
      <c r="A90" s="8" t="s">
        <v>3340</v>
      </c>
      <c r="B90" s="9">
        <f>SUM(B91:B95)</f>
        <v>0</v>
      </c>
    </row>
    <row r="91" spans="1:2" s="1" customFormat="1" ht="17.25" customHeight="1">
      <c r="A91" s="10" t="s">
        <v>3341</v>
      </c>
      <c r="B91" s="9">
        <v>0</v>
      </c>
    </row>
    <row r="92" spans="1:2" s="1" customFormat="1" ht="17.25" customHeight="1">
      <c r="A92" s="10" t="s">
        <v>3342</v>
      </c>
      <c r="B92" s="9">
        <v>0</v>
      </c>
    </row>
    <row r="93" spans="1:2" s="1" customFormat="1" ht="17.25" customHeight="1">
      <c r="A93" s="10" t="s">
        <v>3343</v>
      </c>
      <c r="B93" s="9">
        <v>0</v>
      </c>
    </row>
    <row r="94" spans="1:2" s="1" customFormat="1" ht="17.25" customHeight="1">
      <c r="A94" s="10" t="s">
        <v>3344</v>
      </c>
      <c r="B94" s="9">
        <v>0</v>
      </c>
    </row>
    <row r="95" spans="1:2" s="1" customFormat="1" ht="17.25" customHeight="1">
      <c r="A95" s="10" t="s">
        <v>3345</v>
      </c>
      <c r="B95" s="9">
        <v>0</v>
      </c>
    </row>
    <row r="96" spans="1:2" s="1" customFormat="1" ht="17.25" customHeight="1">
      <c r="A96" s="8" t="s">
        <v>3346</v>
      </c>
      <c r="B96" s="9">
        <f>SUM(B97:B98)</f>
        <v>0</v>
      </c>
    </row>
    <row r="97" spans="1:2" s="1" customFormat="1" ht="17.25" customHeight="1">
      <c r="A97" s="10" t="s">
        <v>3347</v>
      </c>
      <c r="B97" s="9">
        <v>0</v>
      </c>
    </row>
    <row r="98" spans="1:2" s="1" customFormat="1" ht="17.25" customHeight="1">
      <c r="A98" s="10" t="s">
        <v>3348</v>
      </c>
      <c r="B98" s="9">
        <v>0</v>
      </c>
    </row>
    <row r="99" spans="1:2" s="1" customFormat="1" ht="17.25" customHeight="1">
      <c r="A99" s="8" t="s">
        <v>3349</v>
      </c>
      <c r="B99" s="9">
        <f>SUM(B100:B107)</f>
        <v>0</v>
      </c>
    </row>
    <row r="100" spans="1:2" s="1" customFormat="1" ht="17.25" customHeight="1">
      <c r="A100" s="10" t="s">
        <v>3335</v>
      </c>
      <c r="B100" s="9">
        <v>0</v>
      </c>
    </row>
    <row r="101" spans="1:2" s="1" customFormat="1" ht="17.25" customHeight="1">
      <c r="A101" s="10" t="s">
        <v>3336</v>
      </c>
      <c r="B101" s="9">
        <v>0</v>
      </c>
    </row>
    <row r="102" spans="1:2" s="1" customFormat="1" ht="17.25" customHeight="1">
      <c r="A102" s="10" t="s">
        <v>3350</v>
      </c>
      <c r="B102" s="9">
        <v>0</v>
      </c>
    </row>
    <row r="103" spans="1:2" s="1" customFormat="1" ht="17.25" customHeight="1">
      <c r="A103" s="10" t="s">
        <v>3351</v>
      </c>
      <c r="B103" s="9">
        <v>0</v>
      </c>
    </row>
    <row r="104" spans="1:2" s="1" customFormat="1" ht="17.25" customHeight="1">
      <c r="A104" s="10" t="s">
        <v>3352</v>
      </c>
      <c r="B104" s="9">
        <v>0</v>
      </c>
    </row>
    <row r="105" spans="1:2" s="1" customFormat="1" ht="17.25" customHeight="1">
      <c r="A105" s="10" t="s">
        <v>3353</v>
      </c>
      <c r="B105" s="9">
        <v>0</v>
      </c>
    </row>
    <row r="106" spans="1:2" s="1" customFormat="1" ht="17.25" customHeight="1">
      <c r="A106" s="10" t="s">
        <v>3354</v>
      </c>
      <c r="B106" s="9">
        <v>0</v>
      </c>
    </row>
    <row r="107" spans="1:2" s="1" customFormat="1" ht="17.25" customHeight="1">
      <c r="A107" s="10" t="s">
        <v>3355</v>
      </c>
      <c r="B107" s="9">
        <v>0</v>
      </c>
    </row>
    <row r="108" spans="1:2" s="1" customFormat="1" ht="17.25" customHeight="1">
      <c r="A108" s="8" t="s">
        <v>1353</v>
      </c>
      <c r="B108" s="9">
        <f>SUM(B109,B114,B119,B124,B127)</f>
        <v>0</v>
      </c>
    </row>
    <row r="109" spans="1:2" s="1" customFormat="1" ht="17.25" customHeight="1">
      <c r="A109" s="8" t="s">
        <v>3356</v>
      </c>
      <c r="B109" s="9">
        <f>SUM(B110:B113)</f>
        <v>0</v>
      </c>
    </row>
    <row r="110" spans="1:2" s="1" customFormat="1" ht="17.25" customHeight="1">
      <c r="A110" s="10" t="s">
        <v>3293</v>
      </c>
      <c r="B110" s="9">
        <v>0</v>
      </c>
    </row>
    <row r="111" spans="1:2" s="1" customFormat="1" ht="17.25" customHeight="1">
      <c r="A111" s="10" t="s">
        <v>3357</v>
      </c>
      <c r="B111" s="9">
        <v>0</v>
      </c>
    </row>
    <row r="112" spans="1:2" s="1" customFormat="1" ht="17.25" customHeight="1">
      <c r="A112" s="10" t="s">
        <v>3358</v>
      </c>
      <c r="B112" s="9">
        <v>0</v>
      </c>
    </row>
    <row r="113" spans="1:2" s="1" customFormat="1" ht="17.25" customHeight="1">
      <c r="A113" s="10" t="s">
        <v>3359</v>
      </c>
      <c r="B113" s="9">
        <v>0</v>
      </c>
    </row>
    <row r="114" spans="1:2" s="1" customFormat="1" ht="17.25" customHeight="1">
      <c r="A114" s="8" t="s">
        <v>3360</v>
      </c>
      <c r="B114" s="9">
        <f>SUM(B115:B118)</f>
        <v>0</v>
      </c>
    </row>
    <row r="115" spans="1:2" s="1" customFormat="1" ht="17.25" customHeight="1">
      <c r="A115" s="10" t="s">
        <v>3293</v>
      </c>
      <c r="B115" s="9">
        <v>0</v>
      </c>
    </row>
    <row r="116" spans="1:2" s="1" customFormat="1" ht="17.25" customHeight="1">
      <c r="A116" s="10" t="s">
        <v>3357</v>
      </c>
      <c r="B116" s="9">
        <v>0</v>
      </c>
    </row>
    <row r="117" spans="1:2" s="1" customFormat="1" ht="17.25" customHeight="1">
      <c r="A117" s="10" t="s">
        <v>3361</v>
      </c>
      <c r="B117" s="9">
        <v>0</v>
      </c>
    </row>
    <row r="118" spans="1:2" s="1" customFormat="1" ht="17.25" customHeight="1">
      <c r="A118" s="10" t="s">
        <v>3362</v>
      </c>
      <c r="B118" s="9">
        <v>0</v>
      </c>
    </row>
    <row r="119" spans="1:2" s="1" customFormat="1" ht="17.25" customHeight="1">
      <c r="A119" s="8" t="s">
        <v>3363</v>
      </c>
      <c r="B119" s="9">
        <f>SUM(B120:B123)</f>
        <v>0</v>
      </c>
    </row>
    <row r="120" spans="1:2" s="1" customFormat="1" ht="17.25" customHeight="1">
      <c r="A120" s="10" t="s">
        <v>1418</v>
      </c>
      <c r="B120" s="9">
        <v>0</v>
      </c>
    </row>
    <row r="121" spans="1:2" s="1" customFormat="1" ht="17.25" customHeight="1">
      <c r="A121" s="10" t="s">
        <v>3364</v>
      </c>
      <c r="B121" s="9">
        <v>0</v>
      </c>
    </row>
    <row r="122" spans="1:2" s="1" customFormat="1" ht="17.25" customHeight="1">
      <c r="A122" s="10" t="s">
        <v>3365</v>
      </c>
      <c r="B122" s="9">
        <v>0</v>
      </c>
    </row>
    <row r="123" spans="1:2" s="1" customFormat="1" ht="17.25" customHeight="1">
      <c r="A123" s="10" t="s">
        <v>3366</v>
      </c>
      <c r="B123" s="9">
        <v>0</v>
      </c>
    </row>
    <row r="124" spans="1:2" s="1" customFormat="1" ht="17.25" customHeight="1">
      <c r="A124" s="8" t="s">
        <v>3367</v>
      </c>
      <c r="B124" s="9">
        <f>SUM(B125:B126)</f>
        <v>0</v>
      </c>
    </row>
    <row r="125" spans="1:2" s="1" customFormat="1" ht="17.25" customHeight="1">
      <c r="A125" s="10" t="s">
        <v>3368</v>
      </c>
      <c r="B125" s="9">
        <v>0</v>
      </c>
    </row>
    <row r="126" spans="1:2" s="1" customFormat="1" ht="17.25" customHeight="1">
      <c r="A126" s="10" t="s">
        <v>3369</v>
      </c>
      <c r="B126" s="9">
        <v>0</v>
      </c>
    </row>
    <row r="127" spans="1:2" s="1" customFormat="1" ht="17.25" customHeight="1">
      <c r="A127" s="8" t="s">
        <v>3370</v>
      </c>
      <c r="B127" s="9">
        <f>SUM(B128:B131)</f>
        <v>0</v>
      </c>
    </row>
    <row r="128" spans="1:2" s="1" customFormat="1" ht="17.25" customHeight="1">
      <c r="A128" s="10" t="s">
        <v>3371</v>
      </c>
      <c r="B128" s="9">
        <v>0</v>
      </c>
    </row>
    <row r="129" spans="1:2" s="1" customFormat="1" ht="17.25" customHeight="1">
      <c r="A129" s="10" t="s">
        <v>3372</v>
      </c>
      <c r="B129" s="9">
        <v>0</v>
      </c>
    </row>
    <row r="130" spans="1:2" s="1" customFormat="1" ht="17.25" customHeight="1">
      <c r="A130" s="10" t="s">
        <v>3373</v>
      </c>
      <c r="B130" s="9">
        <v>0</v>
      </c>
    </row>
    <row r="131" spans="1:2" s="1" customFormat="1" ht="17.25" customHeight="1">
      <c r="A131" s="10" t="s">
        <v>3374</v>
      </c>
      <c r="B131" s="9">
        <v>0</v>
      </c>
    </row>
    <row r="132" spans="1:2" s="1" customFormat="1" ht="17.25" customHeight="1">
      <c r="A132" s="8" t="s">
        <v>1449</v>
      </c>
      <c r="B132" s="9">
        <f>SUM(B133,B138,B143,B148,B157,B164,B173,B176,B179,B180)</f>
        <v>1120</v>
      </c>
    </row>
    <row r="133" spans="1:2" s="1" customFormat="1" ht="17.25" customHeight="1">
      <c r="A133" s="8" t="s">
        <v>3375</v>
      </c>
      <c r="B133" s="9">
        <f>SUM(B134:B137)</f>
        <v>0</v>
      </c>
    </row>
    <row r="134" spans="1:2" s="1" customFormat="1" ht="17.25" customHeight="1">
      <c r="A134" s="10" t="s">
        <v>1451</v>
      </c>
      <c r="B134" s="9">
        <v>0</v>
      </c>
    </row>
    <row r="135" spans="1:2" s="1" customFormat="1" ht="17.25" customHeight="1">
      <c r="A135" s="10" t="s">
        <v>1452</v>
      </c>
      <c r="B135" s="9">
        <v>0</v>
      </c>
    </row>
    <row r="136" spans="1:2" s="1" customFormat="1" ht="17.25" customHeight="1">
      <c r="A136" s="10" t="s">
        <v>3376</v>
      </c>
      <c r="B136" s="9">
        <v>0</v>
      </c>
    </row>
    <row r="137" spans="1:2" s="1" customFormat="1" ht="17.25" customHeight="1">
      <c r="A137" s="10" t="s">
        <v>3377</v>
      </c>
      <c r="B137" s="9">
        <v>0</v>
      </c>
    </row>
    <row r="138" spans="1:2" s="1" customFormat="1" ht="17.25" customHeight="1">
      <c r="A138" s="8" t="s">
        <v>3378</v>
      </c>
      <c r="B138" s="9">
        <f>SUM(B139:B142)</f>
        <v>1120</v>
      </c>
    </row>
    <row r="139" spans="1:2" s="1" customFormat="1" ht="17.25" customHeight="1">
      <c r="A139" s="10" t="s">
        <v>3376</v>
      </c>
      <c r="B139" s="9">
        <v>0</v>
      </c>
    </row>
    <row r="140" spans="1:2" s="1" customFormat="1" ht="17.25" customHeight="1">
      <c r="A140" s="10" t="s">
        <v>3379</v>
      </c>
      <c r="B140" s="9">
        <v>0</v>
      </c>
    </row>
    <row r="141" spans="1:2" s="1" customFormat="1" ht="17.25" customHeight="1">
      <c r="A141" s="10" t="s">
        <v>3380</v>
      </c>
      <c r="B141" s="9">
        <v>0</v>
      </c>
    </row>
    <row r="142" spans="1:2" s="1" customFormat="1" ht="17.25" customHeight="1">
      <c r="A142" s="10" t="s">
        <v>3381</v>
      </c>
      <c r="B142" s="9">
        <v>1120</v>
      </c>
    </row>
    <row r="143" spans="1:2" s="1" customFormat="1" ht="17.25" customHeight="1">
      <c r="A143" s="8" t="s">
        <v>3382</v>
      </c>
      <c r="B143" s="9">
        <f>SUM(B144:B147)</f>
        <v>0</v>
      </c>
    </row>
    <row r="144" spans="1:2" s="1" customFormat="1" ht="17.25" customHeight="1">
      <c r="A144" s="10" t="s">
        <v>1458</v>
      </c>
      <c r="B144" s="9">
        <v>0</v>
      </c>
    </row>
    <row r="145" spans="1:2" s="1" customFormat="1" ht="17.25" customHeight="1">
      <c r="A145" s="10" t="s">
        <v>3383</v>
      </c>
      <c r="B145" s="9">
        <v>0</v>
      </c>
    </row>
    <row r="146" spans="1:2" s="1" customFormat="1" ht="17.25" customHeight="1">
      <c r="A146" s="10" t="s">
        <v>3384</v>
      </c>
      <c r="B146" s="9">
        <v>0</v>
      </c>
    </row>
    <row r="147" spans="1:2" s="1" customFormat="1" ht="17.25" customHeight="1">
      <c r="A147" s="10" t="s">
        <v>3385</v>
      </c>
      <c r="B147" s="9">
        <v>0</v>
      </c>
    </row>
    <row r="148" spans="1:2" s="1" customFormat="1" ht="17.25" customHeight="1">
      <c r="A148" s="8" t="s">
        <v>3386</v>
      </c>
      <c r="B148" s="9">
        <f>SUM(B149:B156)</f>
        <v>0</v>
      </c>
    </row>
    <row r="149" spans="1:2" s="1" customFormat="1" ht="17.25" customHeight="1">
      <c r="A149" s="10" t="s">
        <v>3387</v>
      </c>
      <c r="B149" s="9">
        <v>0</v>
      </c>
    </row>
    <row r="150" spans="1:2" s="1" customFormat="1" ht="17.25" customHeight="1">
      <c r="A150" s="10" t="s">
        <v>3388</v>
      </c>
      <c r="B150" s="9">
        <v>0</v>
      </c>
    </row>
    <row r="151" spans="1:2" s="1" customFormat="1" ht="17.25" customHeight="1">
      <c r="A151" s="10" t="s">
        <v>3389</v>
      </c>
      <c r="B151" s="9">
        <v>0</v>
      </c>
    </row>
    <row r="152" spans="1:2" s="1" customFormat="1" ht="17.25" customHeight="1">
      <c r="A152" s="10" t="s">
        <v>3390</v>
      </c>
      <c r="B152" s="9">
        <v>0</v>
      </c>
    </row>
    <row r="153" spans="1:2" s="1" customFormat="1" ht="17.25" customHeight="1">
      <c r="A153" s="10" t="s">
        <v>3391</v>
      </c>
      <c r="B153" s="9">
        <v>0</v>
      </c>
    </row>
    <row r="154" spans="1:2" s="1" customFormat="1" ht="17.25" customHeight="1">
      <c r="A154" s="10" t="s">
        <v>3392</v>
      </c>
      <c r="B154" s="9">
        <v>0</v>
      </c>
    </row>
    <row r="155" spans="1:2" s="1" customFormat="1" ht="17.25" customHeight="1">
      <c r="A155" s="10" t="s">
        <v>3393</v>
      </c>
      <c r="B155" s="9">
        <v>0</v>
      </c>
    </row>
    <row r="156" spans="1:2" s="1" customFormat="1" ht="17.25" customHeight="1">
      <c r="A156" s="10" t="s">
        <v>3394</v>
      </c>
      <c r="B156" s="9">
        <v>0</v>
      </c>
    </row>
    <row r="157" spans="1:2" s="1" customFormat="1" ht="17.25" customHeight="1">
      <c r="A157" s="8" t="s">
        <v>3395</v>
      </c>
      <c r="B157" s="9">
        <f>SUM(B158:B163)</f>
        <v>0</v>
      </c>
    </row>
    <row r="158" spans="1:2" s="1" customFormat="1" ht="17.25" customHeight="1">
      <c r="A158" s="10" t="s">
        <v>3396</v>
      </c>
      <c r="B158" s="9">
        <v>0</v>
      </c>
    </row>
    <row r="159" spans="1:2" s="1" customFormat="1" ht="17.25" customHeight="1">
      <c r="A159" s="10" t="s">
        <v>3397</v>
      </c>
      <c r="B159" s="9">
        <v>0</v>
      </c>
    </row>
    <row r="160" spans="1:2" s="1" customFormat="1" ht="17.25" customHeight="1">
      <c r="A160" s="10" t="s">
        <v>3398</v>
      </c>
      <c r="B160" s="9">
        <v>0</v>
      </c>
    </row>
    <row r="161" spans="1:2" s="1" customFormat="1" ht="17.25" customHeight="1">
      <c r="A161" s="10" t="s">
        <v>3399</v>
      </c>
      <c r="B161" s="9">
        <v>0</v>
      </c>
    </row>
    <row r="162" spans="1:2" s="1" customFormat="1" ht="17.25" customHeight="1">
      <c r="A162" s="10" t="s">
        <v>3400</v>
      </c>
      <c r="B162" s="9">
        <v>0</v>
      </c>
    </row>
    <row r="163" spans="1:2" s="1" customFormat="1" ht="17.25" customHeight="1">
      <c r="A163" s="10" t="s">
        <v>3401</v>
      </c>
      <c r="B163" s="9">
        <v>0</v>
      </c>
    </row>
    <row r="164" spans="1:2" s="1" customFormat="1" ht="17.25" customHeight="1">
      <c r="A164" s="8" t="s">
        <v>3402</v>
      </c>
      <c r="B164" s="9">
        <f>SUM(B165:B172)</f>
        <v>0</v>
      </c>
    </row>
    <row r="165" spans="1:2" s="1" customFormat="1" ht="17.25" customHeight="1">
      <c r="A165" s="10" t="s">
        <v>3403</v>
      </c>
      <c r="B165" s="9">
        <v>0</v>
      </c>
    </row>
    <row r="166" spans="1:2" s="1" customFormat="1" ht="17.25" customHeight="1">
      <c r="A166" s="10" t="s">
        <v>1479</v>
      </c>
      <c r="B166" s="9">
        <v>0</v>
      </c>
    </row>
    <row r="167" spans="1:2" s="1" customFormat="1" ht="17.25" customHeight="1">
      <c r="A167" s="10" t="s">
        <v>3404</v>
      </c>
      <c r="B167" s="9">
        <v>0</v>
      </c>
    </row>
    <row r="168" spans="1:2" s="1" customFormat="1" ht="17.25" customHeight="1">
      <c r="A168" s="10" t="s">
        <v>3405</v>
      </c>
      <c r="B168" s="9">
        <v>0</v>
      </c>
    </row>
    <row r="169" spans="1:2" s="1" customFormat="1" ht="17.25" customHeight="1">
      <c r="A169" s="10" t="s">
        <v>3406</v>
      </c>
      <c r="B169" s="9">
        <v>0</v>
      </c>
    </row>
    <row r="170" spans="1:2" s="1" customFormat="1" ht="17.25" customHeight="1">
      <c r="A170" s="10" t="s">
        <v>3407</v>
      </c>
      <c r="B170" s="9">
        <v>0</v>
      </c>
    </row>
    <row r="171" spans="1:2" s="1" customFormat="1" ht="17.25" customHeight="1">
      <c r="A171" s="10" t="s">
        <v>3408</v>
      </c>
      <c r="B171" s="9">
        <v>0</v>
      </c>
    </row>
    <row r="172" spans="1:2" s="1" customFormat="1" ht="17.25" customHeight="1">
      <c r="A172" s="10" t="s">
        <v>3409</v>
      </c>
      <c r="B172" s="9">
        <v>0</v>
      </c>
    </row>
    <row r="173" spans="1:2" s="1" customFormat="1" ht="17.25" customHeight="1">
      <c r="A173" s="8" t="s">
        <v>3410</v>
      </c>
      <c r="B173" s="9">
        <f>SUM(B174:B175)</f>
        <v>0</v>
      </c>
    </row>
    <row r="174" spans="1:2" s="1" customFormat="1" ht="17.25" customHeight="1">
      <c r="A174" s="10" t="s">
        <v>3411</v>
      </c>
      <c r="B174" s="9">
        <v>0</v>
      </c>
    </row>
    <row r="175" spans="1:2" s="1" customFormat="1" ht="17.25" customHeight="1">
      <c r="A175" s="10" t="s">
        <v>3412</v>
      </c>
      <c r="B175" s="9">
        <v>0</v>
      </c>
    </row>
    <row r="176" spans="1:2" s="1" customFormat="1" ht="17.25" customHeight="1">
      <c r="A176" s="8" t="s">
        <v>3413</v>
      </c>
      <c r="B176" s="9">
        <f>SUM(B177:B178)</f>
        <v>0</v>
      </c>
    </row>
    <row r="177" spans="1:2" s="1" customFormat="1" ht="17.25" customHeight="1">
      <c r="A177" s="10" t="s">
        <v>3411</v>
      </c>
      <c r="B177" s="9">
        <v>0</v>
      </c>
    </row>
    <row r="178" spans="1:2" s="1" customFormat="1" ht="17.25" customHeight="1">
      <c r="A178" s="10" t="s">
        <v>3414</v>
      </c>
      <c r="B178" s="9">
        <v>0</v>
      </c>
    </row>
    <row r="179" spans="1:2" s="1" customFormat="1" ht="17.25" customHeight="1">
      <c r="A179" s="8" t="s">
        <v>3415</v>
      </c>
      <c r="B179" s="9">
        <v>0</v>
      </c>
    </row>
    <row r="180" spans="1:2" s="1" customFormat="1" ht="17.25" customHeight="1">
      <c r="A180" s="8" t="s">
        <v>3416</v>
      </c>
      <c r="B180" s="9">
        <f>SUM(B181:B183)</f>
        <v>0</v>
      </c>
    </row>
    <row r="181" spans="1:2" s="1" customFormat="1" ht="17.25" customHeight="1">
      <c r="A181" s="10" t="s">
        <v>3417</v>
      </c>
      <c r="B181" s="9">
        <v>0</v>
      </c>
    </row>
    <row r="182" spans="1:2" s="1" customFormat="1" ht="17.25" customHeight="1">
      <c r="A182" s="10" t="s">
        <v>3418</v>
      </c>
      <c r="B182" s="9">
        <v>0</v>
      </c>
    </row>
    <row r="183" spans="1:2" s="1" customFormat="1" ht="17.25" customHeight="1">
      <c r="A183" s="10" t="s">
        <v>3419</v>
      </c>
      <c r="B183" s="9">
        <v>0</v>
      </c>
    </row>
    <row r="184" spans="1:2" s="1" customFormat="1" ht="17.25" customHeight="1">
      <c r="A184" s="8" t="s">
        <v>1500</v>
      </c>
      <c r="B184" s="9">
        <f>B185</f>
        <v>0</v>
      </c>
    </row>
    <row r="185" spans="1:2" s="1" customFormat="1" ht="17.25" customHeight="1">
      <c r="A185" s="8" t="s">
        <v>3420</v>
      </c>
      <c r="B185" s="9">
        <f>SUM(B186:B188)</f>
        <v>0</v>
      </c>
    </row>
    <row r="186" spans="1:2" s="1" customFormat="1" ht="17.25" customHeight="1">
      <c r="A186" s="10" t="s">
        <v>3421</v>
      </c>
      <c r="B186" s="9">
        <v>0</v>
      </c>
    </row>
    <row r="187" spans="1:2" s="1" customFormat="1" ht="17.25" customHeight="1">
      <c r="A187" s="10" t="s">
        <v>3422</v>
      </c>
      <c r="B187" s="9">
        <v>0</v>
      </c>
    </row>
    <row r="188" spans="1:2" s="1" customFormat="1" ht="17.25" customHeight="1">
      <c r="A188" s="10" t="s">
        <v>3423</v>
      </c>
      <c r="B188" s="9">
        <v>0</v>
      </c>
    </row>
    <row r="189" spans="1:2" s="1" customFormat="1" ht="17.25" customHeight="1">
      <c r="A189" s="8" t="s">
        <v>1561</v>
      </c>
      <c r="B189" s="9">
        <f>B190</f>
        <v>0</v>
      </c>
    </row>
    <row r="190" spans="1:2" s="1" customFormat="1" ht="17.25" customHeight="1">
      <c r="A190" s="8" t="s">
        <v>1581</v>
      </c>
      <c r="B190" s="9">
        <f>SUM(B191:B192)</f>
        <v>0</v>
      </c>
    </row>
    <row r="191" spans="1:2" s="1" customFormat="1" ht="17.25" customHeight="1">
      <c r="A191" s="10" t="s">
        <v>3424</v>
      </c>
      <c r="B191" s="9">
        <v>0</v>
      </c>
    </row>
    <row r="192" spans="1:2" s="1" customFormat="1" ht="17.25" customHeight="1">
      <c r="A192" s="10" t="s">
        <v>3425</v>
      </c>
      <c r="B192" s="9">
        <v>0</v>
      </c>
    </row>
    <row r="193" spans="1:2" s="1" customFormat="1" ht="17.25" customHeight="1">
      <c r="A193" s="8" t="s">
        <v>3426</v>
      </c>
      <c r="B193" s="9">
        <f>SUM(B194,B198,B207)</f>
        <v>58809</v>
      </c>
    </row>
    <row r="194" spans="1:2" s="1" customFormat="1" ht="17.25" customHeight="1">
      <c r="A194" s="8" t="s">
        <v>3427</v>
      </c>
      <c r="B194" s="9">
        <f>SUM(B195:B197)</f>
        <v>57700</v>
      </c>
    </row>
    <row r="195" spans="1:2" s="1" customFormat="1" ht="17.25" customHeight="1">
      <c r="A195" s="10" t="s">
        <v>3428</v>
      </c>
      <c r="B195" s="9">
        <v>0</v>
      </c>
    </row>
    <row r="196" spans="1:2" s="1" customFormat="1" ht="17.25" customHeight="1">
      <c r="A196" s="10" t="s">
        <v>3429</v>
      </c>
      <c r="B196" s="9">
        <v>57700</v>
      </c>
    </row>
    <row r="197" spans="1:2" s="1" customFormat="1" ht="17.25" customHeight="1">
      <c r="A197" s="10" t="s">
        <v>3430</v>
      </c>
      <c r="B197" s="9">
        <v>0</v>
      </c>
    </row>
    <row r="198" spans="1:2" s="1" customFormat="1" ht="17.25" customHeight="1">
      <c r="A198" s="8" t="s">
        <v>3431</v>
      </c>
      <c r="B198" s="9">
        <f>SUM(B199:B206)</f>
        <v>0</v>
      </c>
    </row>
    <row r="199" spans="1:2" s="1" customFormat="1" ht="17.25" customHeight="1">
      <c r="A199" s="10" t="s">
        <v>3432</v>
      </c>
      <c r="B199" s="9">
        <v>0</v>
      </c>
    </row>
    <row r="200" spans="1:2" s="1" customFormat="1" ht="17.25" customHeight="1">
      <c r="A200" s="10" t="s">
        <v>3433</v>
      </c>
      <c r="B200" s="9">
        <v>0</v>
      </c>
    </row>
    <row r="201" spans="1:2" s="1" customFormat="1" ht="17.25" customHeight="1">
      <c r="A201" s="10" t="s">
        <v>3434</v>
      </c>
      <c r="B201" s="9">
        <v>0</v>
      </c>
    </row>
    <row r="202" spans="1:2" s="1" customFormat="1" ht="17.25" customHeight="1">
      <c r="A202" s="10" t="s">
        <v>3435</v>
      </c>
      <c r="B202" s="9">
        <v>0</v>
      </c>
    </row>
    <row r="203" spans="1:2" s="1" customFormat="1" ht="17.25" customHeight="1">
      <c r="A203" s="10" t="s">
        <v>3436</v>
      </c>
      <c r="B203" s="9">
        <v>0</v>
      </c>
    </row>
    <row r="204" spans="1:2" s="1" customFormat="1" ht="17.25" customHeight="1">
      <c r="A204" s="10" t="s">
        <v>3437</v>
      </c>
      <c r="B204" s="9">
        <v>0</v>
      </c>
    </row>
    <row r="205" spans="1:2" s="1" customFormat="1" ht="17.25" customHeight="1">
      <c r="A205" s="10" t="s">
        <v>3438</v>
      </c>
      <c r="B205" s="9">
        <v>0</v>
      </c>
    </row>
    <row r="206" spans="1:2" s="1" customFormat="1" ht="17.25" customHeight="1">
      <c r="A206" s="10" t="s">
        <v>3439</v>
      </c>
      <c r="B206" s="9">
        <v>0</v>
      </c>
    </row>
    <row r="207" spans="1:2" s="1" customFormat="1" ht="17.25" customHeight="1">
      <c r="A207" s="8" t="s">
        <v>3440</v>
      </c>
      <c r="B207" s="9">
        <f>SUM(B208:B218)</f>
        <v>1109</v>
      </c>
    </row>
    <row r="208" spans="1:2" s="1" customFormat="1" ht="17.25" customHeight="1">
      <c r="A208" s="10" t="s">
        <v>3441</v>
      </c>
      <c r="B208" s="9">
        <v>0</v>
      </c>
    </row>
    <row r="209" spans="1:2" s="1" customFormat="1" ht="17.25" customHeight="1">
      <c r="A209" s="10" t="s">
        <v>3442</v>
      </c>
      <c r="B209" s="9">
        <v>343</v>
      </c>
    </row>
    <row r="210" spans="1:2" s="1" customFormat="1" ht="17.25" customHeight="1">
      <c r="A210" s="10" t="s">
        <v>3443</v>
      </c>
      <c r="B210" s="9">
        <v>500</v>
      </c>
    </row>
    <row r="211" spans="1:2" s="1" customFormat="1" ht="17.25" customHeight="1">
      <c r="A211" s="10" t="s">
        <v>3444</v>
      </c>
      <c r="B211" s="9">
        <v>117</v>
      </c>
    </row>
    <row r="212" spans="1:2" s="1" customFormat="1" ht="17.25" customHeight="1">
      <c r="A212" s="10" t="s">
        <v>3445</v>
      </c>
      <c r="B212" s="9">
        <v>0</v>
      </c>
    </row>
    <row r="213" spans="1:2" s="1" customFormat="1" ht="17.25" customHeight="1">
      <c r="A213" s="10" t="s">
        <v>3446</v>
      </c>
      <c r="B213" s="9">
        <v>76</v>
      </c>
    </row>
    <row r="214" spans="1:2" s="1" customFormat="1" ht="17.25" customHeight="1">
      <c r="A214" s="10" t="s">
        <v>3447</v>
      </c>
      <c r="B214" s="9">
        <v>0</v>
      </c>
    </row>
    <row r="215" spans="1:2" s="1" customFormat="1" ht="17.25" customHeight="1">
      <c r="A215" s="10" t="s">
        <v>3448</v>
      </c>
      <c r="B215" s="9">
        <v>0</v>
      </c>
    </row>
    <row r="216" spans="1:2" s="1" customFormat="1" ht="17.25" customHeight="1">
      <c r="A216" s="10" t="s">
        <v>3449</v>
      </c>
      <c r="B216" s="9">
        <v>0</v>
      </c>
    </row>
    <row r="217" spans="1:2" s="1" customFormat="1" ht="17.25" customHeight="1">
      <c r="A217" s="10" t="s">
        <v>3450</v>
      </c>
      <c r="B217" s="9">
        <v>0</v>
      </c>
    </row>
    <row r="218" spans="1:2" s="1" customFormat="1" ht="17.25" customHeight="1">
      <c r="A218" s="10" t="s">
        <v>3451</v>
      </c>
      <c r="B218" s="9">
        <v>73</v>
      </c>
    </row>
    <row r="219" spans="1:2" s="1" customFormat="1" ht="17.25" customHeight="1">
      <c r="A219" s="8" t="s">
        <v>1744</v>
      </c>
      <c r="B219" s="9">
        <f>B220</f>
        <v>11763</v>
      </c>
    </row>
    <row r="220" spans="1:2" s="1" customFormat="1" ht="17.25" customHeight="1">
      <c r="A220" s="8" t="s">
        <v>3452</v>
      </c>
      <c r="B220" s="9">
        <f>SUM(B221:B236)</f>
        <v>11763</v>
      </c>
    </row>
    <row r="221" spans="1:2" s="1" customFormat="1" ht="17.25" customHeight="1">
      <c r="A221" s="10" t="s">
        <v>3453</v>
      </c>
      <c r="B221" s="9">
        <v>0</v>
      </c>
    </row>
    <row r="222" spans="1:2" s="1" customFormat="1" ht="17.25" customHeight="1">
      <c r="A222" s="10" t="s">
        <v>3454</v>
      </c>
      <c r="B222" s="9">
        <v>0</v>
      </c>
    </row>
    <row r="223" spans="1:2" s="1" customFormat="1" ht="17.25" customHeight="1">
      <c r="A223" s="10" t="s">
        <v>3455</v>
      </c>
      <c r="B223" s="9">
        <v>0</v>
      </c>
    </row>
    <row r="224" spans="1:2" s="1" customFormat="1" ht="17.25" customHeight="1">
      <c r="A224" s="10" t="s">
        <v>3456</v>
      </c>
      <c r="B224" s="9">
        <v>11763</v>
      </c>
    </row>
    <row r="225" spans="1:2" s="1" customFormat="1" ht="17.25" customHeight="1">
      <c r="A225" s="10" t="s">
        <v>3457</v>
      </c>
      <c r="B225" s="9">
        <v>0</v>
      </c>
    </row>
    <row r="226" spans="1:2" s="1" customFormat="1" ht="17.25" customHeight="1">
      <c r="A226" s="10" t="s">
        <v>3458</v>
      </c>
      <c r="B226" s="9">
        <v>0</v>
      </c>
    </row>
    <row r="227" spans="1:2" s="1" customFormat="1" ht="17.25" customHeight="1">
      <c r="A227" s="10" t="s">
        <v>3459</v>
      </c>
      <c r="B227" s="9">
        <v>0</v>
      </c>
    </row>
    <row r="228" spans="1:2" s="1" customFormat="1" ht="17.25" customHeight="1">
      <c r="A228" s="10" t="s">
        <v>3460</v>
      </c>
      <c r="B228" s="9">
        <v>0</v>
      </c>
    </row>
    <row r="229" spans="1:2" s="1" customFormat="1" ht="17.25" customHeight="1">
      <c r="A229" s="10" t="s">
        <v>3461</v>
      </c>
      <c r="B229" s="9">
        <v>0</v>
      </c>
    </row>
    <row r="230" spans="1:2" s="1" customFormat="1" ht="17.25" customHeight="1">
      <c r="A230" s="10" t="s">
        <v>3462</v>
      </c>
      <c r="B230" s="9">
        <v>0</v>
      </c>
    </row>
    <row r="231" spans="1:2" s="1" customFormat="1" ht="17.25" customHeight="1">
      <c r="A231" s="10" t="s">
        <v>3463</v>
      </c>
      <c r="B231" s="9">
        <v>0</v>
      </c>
    </row>
    <row r="232" spans="1:2" s="1" customFormat="1" ht="17.25" customHeight="1">
      <c r="A232" s="10" t="s">
        <v>3464</v>
      </c>
      <c r="B232" s="9">
        <v>0</v>
      </c>
    </row>
    <row r="233" spans="1:2" s="1" customFormat="1" ht="17.25" customHeight="1">
      <c r="A233" s="10" t="s">
        <v>3465</v>
      </c>
      <c r="B233" s="9">
        <v>0</v>
      </c>
    </row>
    <row r="234" spans="1:2" s="1" customFormat="1" ht="17.25" customHeight="1">
      <c r="A234" s="10" t="s">
        <v>3466</v>
      </c>
      <c r="B234" s="9">
        <v>0</v>
      </c>
    </row>
    <row r="235" spans="1:2" s="1" customFormat="1" ht="17.25" customHeight="1">
      <c r="A235" s="10" t="s">
        <v>3467</v>
      </c>
      <c r="B235" s="9">
        <v>0</v>
      </c>
    </row>
    <row r="236" spans="1:2" s="1" customFormat="1" ht="17.25" customHeight="1">
      <c r="A236" s="10" t="s">
        <v>3468</v>
      </c>
      <c r="B236" s="9">
        <v>0</v>
      </c>
    </row>
    <row r="237" spans="1:2" s="1" customFormat="1" ht="17.25" customHeight="1">
      <c r="A237" s="8" t="s">
        <v>1752</v>
      </c>
      <c r="B237" s="9">
        <f>B238</f>
        <v>0</v>
      </c>
    </row>
    <row r="238" spans="1:2" s="1" customFormat="1" ht="17.25" customHeight="1">
      <c r="A238" s="8" t="s">
        <v>3469</v>
      </c>
      <c r="B238" s="9">
        <f>SUM(B239:B254)</f>
        <v>0</v>
      </c>
    </row>
    <row r="239" spans="1:2" s="1" customFormat="1" ht="17.25" customHeight="1">
      <c r="A239" s="10" t="s">
        <v>3470</v>
      </c>
      <c r="B239" s="9">
        <v>0</v>
      </c>
    </row>
    <row r="240" spans="1:2" s="1" customFormat="1" ht="17.25" customHeight="1">
      <c r="A240" s="10" t="s">
        <v>3471</v>
      </c>
      <c r="B240" s="9">
        <v>0</v>
      </c>
    </row>
    <row r="241" spans="1:2" s="1" customFormat="1" ht="17.25" customHeight="1">
      <c r="A241" s="10" t="s">
        <v>3472</v>
      </c>
      <c r="B241" s="9">
        <v>0</v>
      </c>
    </row>
    <row r="242" spans="1:2" s="1" customFormat="1" ht="17.25" customHeight="1">
      <c r="A242" s="10" t="s">
        <v>3473</v>
      </c>
      <c r="B242" s="9">
        <v>0</v>
      </c>
    </row>
    <row r="243" spans="1:2" s="1" customFormat="1" ht="17.25" customHeight="1">
      <c r="A243" s="10" t="s">
        <v>3474</v>
      </c>
      <c r="B243" s="9">
        <v>0</v>
      </c>
    </row>
    <row r="244" spans="1:2" s="1" customFormat="1" ht="17.25" customHeight="1">
      <c r="A244" s="10" t="s">
        <v>3475</v>
      </c>
      <c r="B244" s="9">
        <v>0</v>
      </c>
    </row>
    <row r="245" spans="1:2" s="1" customFormat="1" ht="17.25" customHeight="1">
      <c r="A245" s="10" t="s">
        <v>3476</v>
      </c>
      <c r="B245" s="9">
        <v>0</v>
      </c>
    </row>
    <row r="246" spans="1:2" s="1" customFormat="1" ht="17.25" customHeight="1">
      <c r="A246" s="10" t="s">
        <v>3477</v>
      </c>
      <c r="B246" s="9">
        <v>0</v>
      </c>
    </row>
    <row r="247" spans="1:2" s="1" customFormat="1" ht="17.25" customHeight="1">
      <c r="A247" s="10" t="s">
        <v>3478</v>
      </c>
      <c r="B247" s="9">
        <v>0</v>
      </c>
    </row>
    <row r="248" spans="1:2" s="1" customFormat="1" ht="17.25" customHeight="1">
      <c r="A248" s="10" t="s">
        <v>3479</v>
      </c>
      <c r="B248" s="9">
        <v>0</v>
      </c>
    </row>
    <row r="249" spans="1:2" s="1" customFormat="1" ht="17.25" customHeight="1">
      <c r="A249" s="10" t="s">
        <v>3480</v>
      </c>
      <c r="B249" s="9">
        <v>0</v>
      </c>
    </row>
    <row r="250" spans="1:2" s="1" customFormat="1" ht="17.25" customHeight="1">
      <c r="A250" s="10" t="s">
        <v>3481</v>
      </c>
      <c r="B250" s="9">
        <v>0</v>
      </c>
    </row>
    <row r="251" spans="1:2" s="1" customFormat="1" ht="17.25" customHeight="1">
      <c r="A251" s="10" t="s">
        <v>3482</v>
      </c>
      <c r="B251" s="9">
        <v>0</v>
      </c>
    </row>
    <row r="252" spans="1:2" s="1" customFormat="1" ht="17.25" customHeight="1">
      <c r="A252" s="10" t="s">
        <v>3483</v>
      </c>
      <c r="B252" s="9">
        <v>0</v>
      </c>
    </row>
    <row r="253" spans="1:2" s="1" customFormat="1" ht="17.25" customHeight="1">
      <c r="A253" s="10" t="s">
        <v>3484</v>
      </c>
      <c r="B253" s="9">
        <v>0</v>
      </c>
    </row>
    <row r="254" spans="1:2" s="1" customFormat="1" ht="17.25" customHeight="1">
      <c r="A254" s="10" t="s">
        <v>3485</v>
      </c>
      <c r="B254" s="9">
        <v>0</v>
      </c>
    </row>
    <row r="255" spans="1:2" s="1" customFormat="1" ht="17.25" customHeight="1">
      <c r="A255" s="97" t="s">
        <v>3486</v>
      </c>
      <c r="B255" s="9">
        <f>SUM(B256,B269)</f>
        <v>15222</v>
      </c>
    </row>
    <row r="256" spans="1:2" s="1" customFormat="1" ht="17.25" customHeight="1">
      <c r="A256" s="97" t="s">
        <v>3487</v>
      </c>
      <c r="B256" s="9">
        <f>SUM(B257:B268)</f>
        <v>8978</v>
      </c>
    </row>
    <row r="257" spans="1:2" s="1" customFormat="1" ht="18.75" customHeight="1">
      <c r="A257" s="11" t="s">
        <v>3488</v>
      </c>
      <c r="B257" s="9">
        <v>908</v>
      </c>
    </row>
    <row r="258" spans="1:2" s="2" customFormat="1" ht="14.25">
      <c r="A258" s="11" t="s">
        <v>3489</v>
      </c>
      <c r="B258" s="9">
        <v>0</v>
      </c>
    </row>
    <row r="259" spans="1:2" s="2" customFormat="1" ht="14.25">
      <c r="A259" s="11" t="s">
        <v>3490</v>
      </c>
      <c r="B259" s="9">
        <v>0</v>
      </c>
    </row>
    <row r="260" spans="1:2" s="2" customFormat="1" ht="14.25">
      <c r="A260" s="11" t="s">
        <v>3491</v>
      </c>
      <c r="B260" s="9">
        <v>0</v>
      </c>
    </row>
    <row r="261" spans="1:2" s="2" customFormat="1" ht="14.25">
      <c r="A261" s="11" t="s">
        <v>3492</v>
      </c>
      <c r="B261" s="9">
        <v>0</v>
      </c>
    </row>
    <row r="262" spans="1:2" s="2" customFormat="1" ht="14.25">
      <c r="A262" s="11" t="s">
        <v>3493</v>
      </c>
      <c r="B262" s="9">
        <v>0</v>
      </c>
    </row>
    <row r="263" spans="1:2" s="2" customFormat="1" ht="14.25">
      <c r="A263" s="11" t="s">
        <v>3494</v>
      </c>
      <c r="B263" s="9">
        <v>2000</v>
      </c>
    </row>
    <row r="264" spans="1:2" s="2" customFormat="1" ht="14.25">
      <c r="A264" s="11" t="s">
        <v>3495</v>
      </c>
      <c r="B264" s="9">
        <v>800</v>
      </c>
    </row>
    <row r="265" spans="1:2" s="2" customFormat="1" ht="14.25">
      <c r="A265" s="11" t="s">
        <v>3496</v>
      </c>
      <c r="B265" s="9">
        <v>4721</v>
      </c>
    </row>
    <row r="266" spans="1:2" s="2" customFormat="1" ht="14.25">
      <c r="A266" s="11" t="s">
        <v>3497</v>
      </c>
      <c r="B266" s="9">
        <v>549</v>
      </c>
    </row>
    <row r="267" spans="1:2" s="2" customFormat="1" ht="14.25">
      <c r="A267" s="11" t="s">
        <v>3498</v>
      </c>
      <c r="B267" s="9">
        <v>0</v>
      </c>
    </row>
    <row r="268" spans="1:2" s="2" customFormat="1" ht="14.25">
      <c r="A268" s="11" t="s">
        <v>3499</v>
      </c>
      <c r="B268" s="9">
        <v>0</v>
      </c>
    </row>
    <row r="269" spans="1:2" s="2" customFormat="1" ht="14.25">
      <c r="A269" s="97" t="s">
        <v>3500</v>
      </c>
      <c r="B269" s="9">
        <f>SUM(B270:B275)</f>
        <v>6244</v>
      </c>
    </row>
    <row r="270" spans="1:2" s="2" customFormat="1" ht="14.25">
      <c r="A270" s="11" t="s">
        <v>1540</v>
      </c>
      <c r="B270" s="9">
        <v>0</v>
      </c>
    </row>
    <row r="271" spans="1:2" s="2" customFormat="1" ht="14.25">
      <c r="A271" s="11" t="s">
        <v>1586</v>
      </c>
      <c r="B271" s="9">
        <v>100</v>
      </c>
    </row>
    <row r="272" spans="1:2" s="2" customFormat="1" ht="14.25">
      <c r="A272" s="11" t="s">
        <v>1440</v>
      </c>
      <c r="B272" s="9">
        <v>0</v>
      </c>
    </row>
    <row r="273" spans="1:2" s="2" customFormat="1" ht="14.25">
      <c r="A273" s="11" t="s">
        <v>3501</v>
      </c>
      <c r="B273" s="9">
        <v>2292</v>
      </c>
    </row>
    <row r="274" spans="1:2" s="2" customFormat="1" ht="14.25">
      <c r="A274" s="11" t="s">
        <v>3502</v>
      </c>
      <c r="B274" s="9">
        <v>0</v>
      </c>
    </row>
    <row r="275" spans="1:2" s="2" customFormat="1" ht="14.25">
      <c r="A275" s="11" t="s">
        <v>3503</v>
      </c>
      <c r="B275" s="9">
        <v>3852</v>
      </c>
    </row>
    <row r="276" s="2" customFormat="1" ht="14.25"/>
    <row r="277" s="2" customFormat="1" ht="14.25"/>
    <row r="278" s="2" customFormat="1" ht="14.25"/>
    <row r="279" s="2" customFormat="1" ht="14.25"/>
    <row r="280" s="2" customFormat="1" ht="14.25"/>
    <row r="281" s="2" customFormat="1" ht="14.25"/>
    <row r="282" s="2" customFormat="1" ht="14.25"/>
    <row r="283" s="2" customFormat="1" ht="14.25"/>
    <row r="284" s="2" customFormat="1" ht="14.25"/>
    <row r="285" s="2" customFormat="1" ht="14.25"/>
    <row r="286" s="2" customFormat="1" ht="14.25"/>
    <row r="287" s="2" customFormat="1" ht="14.25"/>
    <row r="288" s="2" customFormat="1" ht="14.25"/>
    <row r="289" s="2" customFormat="1" ht="14.25"/>
    <row r="290" s="2" customFormat="1" ht="14.25"/>
    <row r="291" s="2" customFormat="1" ht="14.25"/>
    <row r="292" s="2" customFormat="1" ht="14.25"/>
    <row r="293" s="2" customFormat="1" ht="14.25"/>
    <row r="294" s="2" customFormat="1" ht="14.25"/>
    <row r="295" s="2" customFormat="1" ht="14.25"/>
    <row r="296" s="2" customFormat="1" ht="14.25"/>
    <row r="297" s="2" customFormat="1" ht="14.25"/>
    <row r="298" s="2" customFormat="1" ht="14.25"/>
    <row r="299" s="2" customFormat="1" ht="14.25"/>
    <row r="300" s="2" customFormat="1" ht="14.25"/>
    <row r="301" s="2" customFormat="1" ht="14.25"/>
    <row r="302" s="2" customFormat="1" ht="14.25"/>
    <row r="303" s="2" customFormat="1" ht="14.25"/>
    <row r="304" s="2" customFormat="1" ht="14.25"/>
    <row r="305" s="2" customFormat="1" ht="14.25"/>
    <row r="306" s="2" customFormat="1" ht="14.25"/>
    <row r="307" s="2" customFormat="1" ht="14.25"/>
    <row r="308" s="2" customFormat="1" ht="14.25"/>
    <row r="309" s="2" customFormat="1" ht="14.25"/>
    <row r="310" s="2" customFormat="1" ht="14.25"/>
    <row r="311" s="2" customFormat="1" ht="14.25"/>
    <row r="312" s="2" customFormat="1" ht="14.25"/>
    <row r="313" s="2" customFormat="1" ht="14.25"/>
    <row r="314" s="2" customFormat="1" ht="14.25"/>
    <row r="315" s="2" customFormat="1" ht="14.25"/>
    <row r="316" s="2" customFormat="1" ht="14.25"/>
    <row r="317" s="2" customFormat="1" ht="14.25"/>
    <row r="318" s="2" customFormat="1" ht="14.25"/>
    <row r="319" spans="1:2" ht="14.25">
      <c r="A319" s="2"/>
      <c r="B319" s="2"/>
    </row>
    <row r="320" spans="1:2" ht="14.25">
      <c r="A320" s="2"/>
      <c r="B320" s="2"/>
    </row>
    <row r="321" spans="1:2" ht="14.25">
      <c r="A321" s="2"/>
      <c r="B321" s="2"/>
    </row>
    <row r="322" spans="1:2" ht="14.25">
      <c r="A322" s="2"/>
      <c r="B322" s="2"/>
    </row>
    <row r="323" spans="1:2" ht="14.25">
      <c r="A323" s="2"/>
      <c r="B323" s="2"/>
    </row>
    <row r="324" spans="1:2" ht="14.25">
      <c r="A324" s="2"/>
      <c r="B324" s="2"/>
    </row>
    <row r="325" spans="1:2" ht="14.25">
      <c r="A325" s="2"/>
      <c r="B325" s="2"/>
    </row>
    <row r="326" spans="1:2" ht="14.25">
      <c r="A326" s="2"/>
      <c r="B326" s="2"/>
    </row>
    <row r="327" spans="1:2" ht="14.25">
      <c r="A327" s="2"/>
      <c r="B327" s="2"/>
    </row>
    <row r="328" spans="1:2" ht="14.25">
      <c r="A328" s="2"/>
      <c r="B328" s="2"/>
    </row>
    <row r="329" spans="1:2" ht="14.25">
      <c r="A329" s="2"/>
      <c r="B329" s="2"/>
    </row>
    <row r="330" spans="1:2" ht="14.25">
      <c r="A330" s="2"/>
      <c r="B330" s="2"/>
    </row>
    <row r="331" spans="1:2" ht="14.25">
      <c r="A331" s="2"/>
      <c r="B331" s="2"/>
    </row>
    <row r="332" spans="1:2" ht="14.25">
      <c r="A332" s="2"/>
      <c r="B332" s="2"/>
    </row>
    <row r="333" spans="1:2" ht="14.25">
      <c r="A333" s="2"/>
      <c r="B333" s="2"/>
    </row>
    <row r="334" spans="1:2" ht="14.25">
      <c r="A334" s="2"/>
      <c r="B334" s="2"/>
    </row>
    <row r="335" spans="1:2" ht="14.25">
      <c r="A335" s="2"/>
      <c r="B335" s="2"/>
    </row>
    <row r="336" spans="1:2" ht="14.25">
      <c r="A336" s="2"/>
      <c r="B336" s="2"/>
    </row>
    <row r="337" spans="1:2" ht="14.25">
      <c r="A337" s="2"/>
      <c r="B337" s="2"/>
    </row>
    <row r="338" spans="1:2" ht="14.25">
      <c r="A338" s="2"/>
      <c r="B338" s="2"/>
    </row>
    <row r="339" spans="1:2" ht="14.25">
      <c r="A339" s="2"/>
      <c r="B339" s="2"/>
    </row>
    <row r="340" spans="1:2" ht="14.25">
      <c r="A340" s="2"/>
      <c r="B340" s="2"/>
    </row>
    <row r="341" spans="1:2" ht="14.25">
      <c r="A341" s="2"/>
      <c r="B341" s="2"/>
    </row>
    <row r="342" spans="1:2" ht="14.25">
      <c r="A342" s="2"/>
      <c r="B342" s="2"/>
    </row>
    <row r="343" spans="1:2" ht="14.25">
      <c r="A343" s="2"/>
      <c r="B343" s="2"/>
    </row>
    <row r="344" spans="1:2" ht="14.25">
      <c r="A344" s="2"/>
      <c r="B344" s="2"/>
    </row>
    <row r="345" spans="1:2" ht="14.25">
      <c r="A345" s="2"/>
      <c r="B345" s="2"/>
    </row>
    <row r="346" spans="1:2" ht="14.25">
      <c r="A346" s="2"/>
      <c r="B346" s="2"/>
    </row>
    <row r="347" spans="1:2" ht="14.25">
      <c r="A347" s="2"/>
      <c r="B347" s="2"/>
    </row>
    <row r="348" spans="1:2" ht="14.25">
      <c r="A348" s="2"/>
      <c r="B348" s="2"/>
    </row>
    <row r="349" spans="1:2" ht="14.25">
      <c r="A349" s="2"/>
      <c r="B349" s="2"/>
    </row>
    <row r="350" spans="1:2" ht="14.25">
      <c r="A350" s="2"/>
      <c r="B350" s="2"/>
    </row>
    <row r="351" spans="1:2" ht="14.25">
      <c r="A351" s="2"/>
      <c r="B351" s="2"/>
    </row>
    <row r="352" spans="1:2" ht="14.25">
      <c r="A352" s="2"/>
      <c r="B352" s="2"/>
    </row>
    <row r="353" spans="1:2" ht="14.25">
      <c r="A353" s="2"/>
      <c r="B353" s="2"/>
    </row>
    <row r="354" spans="1:2" ht="14.25">
      <c r="A354" s="2"/>
      <c r="B354" s="2"/>
    </row>
    <row r="355" spans="1:2" ht="14.25">
      <c r="A355" s="2"/>
      <c r="B355" s="2"/>
    </row>
    <row r="356" spans="1:2" ht="14.25">
      <c r="A356" s="2"/>
      <c r="B356" s="2"/>
    </row>
    <row r="357" spans="1:2" ht="14.25">
      <c r="A357" s="2"/>
      <c r="B357" s="2"/>
    </row>
    <row r="358" spans="1:2" ht="14.25">
      <c r="A358" s="2"/>
      <c r="B358" s="2"/>
    </row>
    <row r="359" spans="1:2" ht="14.25">
      <c r="A359" s="2"/>
      <c r="B359" s="2"/>
    </row>
    <row r="360" spans="1:2" ht="14.25">
      <c r="A360" s="2"/>
      <c r="B360" s="2"/>
    </row>
    <row r="361" spans="1:2" ht="14.25">
      <c r="A361" s="2"/>
      <c r="B361" s="2"/>
    </row>
    <row r="362" spans="1:2" ht="14.25">
      <c r="A362" s="2"/>
      <c r="B362" s="2"/>
    </row>
    <row r="363" spans="1:2" ht="14.25">
      <c r="A363" s="2"/>
      <c r="B363" s="2"/>
    </row>
    <row r="364" spans="1:2" ht="14.25">
      <c r="A364" s="2"/>
      <c r="B364" s="2"/>
    </row>
    <row r="365" spans="1:2" ht="14.25">
      <c r="A365" s="2"/>
      <c r="B365" s="2"/>
    </row>
    <row r="366" spans="1:2" ht="14.25">
      <c r="A366" s="2"/>
      <c r="B366" s="2"/>
    </row>
    <row r="367" spans="1:2" ht="14.25">
      <c r="A367" s="2"/>
      <c r="B367" s="2"/>
    </row>
  </sheetData>
  <sheetProtection/>
  <mergeCells count="3">
    <mergeCell ref="A1:B1"/>
    <mergeCell ref="A2:B2"/>
    <mergeCell ref="A3:B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D86"/>
  <sheetViews>
    <sheetView showGridLines="0" showZeros="0" workbookViewId="0" topLeftCell="A46">
      <selection activeCell="C70" sqref="C70"/>
    </sheetView>
  </sheetViews>
  <sheetFormatPr defaultColWidth="9.125" defaultRowHeight="14.25"/>
  <cols>
    <col min="1" max="1" width="35.00390625" style="2" customWidth="1"/>
    <col min="2" max="2" width="19.25390625" style="2" customWidth="1"/>
    <col min="3" max="3" width="35.125" style="2" customWidth="1"/>
    <col min="4" max="4" width="19.25390625" style="2" customWidth="1"/>
    <col min="5" max="16384" width="9.125" style="2" customWidth="1"/>
  </cols>
  <sheetData>
    <row r="1" spans="1:4" ht="33.75" customHeight="1">
      <c r="A1" s="41" t="s">
        <v>3504</v>
      </c>
      <c r="B1" s="41"/>
      <c r="C1" s="41"/>
      <c r="D1" s="41"/>
    </row>
    <row r="2" spans="1:4" ht="16.5" customHeight="1">
      <c r="A2" s="42"/>
      <c r="B2" s="42"/>
      <c r="C2" s="42"/>
      <c r="D2" s="42"/>
    </row>
    <row r="3" spans="1:4" ht="16.5" customHeight="1">
      <c r="A3" s="42" t="s">
        <v>709</v>
      </c>
      <c r="B3" s="42"/>
      <c r="C3" s="42"/>
      <c r="D3" s="42"/>
    </row>
    <row r="4" spans="1:4" ht="25.5" customHeight="1">
      <c r="A4" s="6" t="s">
        <v>2</v>
      </c>
      <c r="B4" s="6" t="s">
        <v>3</v>
      </c>
      <c r="C4" s="6" t="s">
        <v>2</v>
      </c>
      <c r="D4" s="6" t="s">
        <v>3</v>
      </c>
    </row>
    <row r="5" spans="1:4" s="100" customFormat="1" ht="19.5" customHeight="1">
      <c r="A5" s="103" t="s">
        <v>3505</v>
      </c>
      <c r="B5" s="104"/>
      <c r="C5" s="103" t="s">
        <v>3506</v>
      </c>
      <c r="D5" s="105">
        <f>SUM(D6:D8)</f>
        <v>24</v>
      </c>
    </row>
    <row r="6" spans="1:4" s="100" customFormat="1" ht="19.5" customHeight="1">
      <c r="A6" s="103" t="s">
        <v>3507</v>
      </c>
      <c r="B6" s="104"/>
      <c r="C6" s="106" t="s">
        <v>3508</v>
      </c>
      <c r="D6" s="104">
        <v>15</v>
      </c>
    </row>
    <row r="7" spans="1:4" s="100" customFormat="1" ht="19.5" customHeight="1">
      <c r="A7" s="103" t="s">
        <v>3509</v>
      </c>
      <c r="B7" s="104"/>
      <c r="C7" s="106" t="s">
        <v>3510</v>
      </c>
      <c r="D7" s="104">
        <v>9</v>
      </c>
    </row>
    <row r="8" spans="1:4" s="100" customFormat="1" ht="19.5" customHeight="1">
      <c r="A8" s="107" t="s">
        <v>3511</v>
      </c>
      <c r="B8" s="104"/>
      <c r="C8" s="106" t="s">
        <v>3512</v>
      </c>
      <c r="D8" s="104"/>
    </row>
    <row r="9" spans="1:4" s="100" customFormat="1" ht="19.5" customHeight="1">
      <c r="A9" s="103" t="s">
        <v>3513</v>
      </c>
      <c r="B9" s="104">
        <v>7466</v>
      </c>
      <c r="C9" s="103" t="s">
        <v>3514</v>
      </c>
      <c r="D9" s="108">
        <f>SUM(D10:D12)</f>
        <v>506</v>
      </c>
    </row>
    <row r="10" spans="1:4" s="100" customFormat="1" ht="19.5" customHeight="1">
      <c r="A10" s="103" t="s">
        <v>3515</v>
      </c>
      <c r="B10" s="104">
        <v>3645</v>
      </c>
      <c r="C10" s="106" t="s">
        <v>3516</v>
      </c>
      <c r="D10" s="104">
        <v>506</v>
      </c>
    </row>
    <row r="11" spans="1:4" s="100" customFormat="1" ht="19.5" customHeight="1">
      <c r="A11" s="103" t="s">
        <v>3517</v>
      </c>
      <c r="B11" s="104">
        <v>260924</v>
      </c>
      <c r="C11" s="106" t="s">
        <v>3518</v>
      </c>
      <c r="D11" s="104"/>
    </row>
    <row r="12" spans="1:4" s="100" customFormat="1" ht="19.5" customHeight="1">
      <c r="A12" s="103" t="s">
        <v>3519</v>
      </c>
      <c r="B12" s="104"/>
      <c r="C12" s="106" t="s">
        <v>3520</v>
      </c>
      <c r="D12" s="104"/>
    </row>
    <row r="13" spans="1:4" s="100" customFormat="1" ht="19.5" customHeight="1">
      <c r="A13" s="103" t="s">
        <v>3521</v>
      </c>
      <c r="B13" s="104"/>
      <c r="C13" s="103" t="s">
        <v>3522</v>
      </c>
      <c r="D13" s="108">
        <f>SUM(D14:D15)</f>
        <v>0</v>
      </c>
    </row>
    <row r="14" spans="1:4" s="100" customFormat="1" ht="19.5" customHeight="1">
      <c r="A14" s="103" t="s">
        <v>3523</v>
      </c>
      <c r="B14" s="104">
        <v>6577</v>
      </c>
      <c r="C14" s="103" t="s">
        <v>3524</v>
      </c>
      <c r="D14" s="104"/>
    </row>
    <row r="15" spans="1:4" s="100" customFormat="1" ht="19.5" customHeight="1">
      <c r="A15" s="103" t="s">
        <v>3525</v>
      </c>
      <c r="B15" s="104"/>
      <c r="C15" s="103" t="s">
        <v>3526</v>
      </c>
      <c r="D15" s="104"/>
    </row>
    <row r="16" spans="1:4" s="100" customFormat="1" ht="19.5" customHeight="1">
      <c r="A16" s="103" t="s">
        <v>3527</v>
      </c>
      <c r="B16" s="104"/>
      <c r="C16" s="103" t="s">
        <v>3528</v>
      </c>
      <c r="D16" s="108">
        <f>SUM(D17:D26)</f>
        <v>241619</v>
      </c>
    </row>
    <row r="17" spans="1:4" s="100" customFormat="1" ht="19.5" customHeight="1">
      <c r="A17" s="103" t="s">
        <v>3529</v>
      </c>
      <c r="B17" s="104"/>
      <c r="C17" s="103" t="s">
        <v>3530</v>
      </c>
      <c r="D17" s="104">
        <v>158307</v>
      </c>
    </row>
    <row r="18" spans="1:4" s="100" customFormat="1" ht="19.5" customHeight="1">
      <c r="A18" s="103" t="s">
        <v>3531</v>
      </c>
      <c r="B18" s="104">
        <v>1324</v>
      </c>
      <c r="C18" s="103" t="s">
        <v>3532</v>
      </c>
      <c r="D18" s="109">
        <v>7466</v>
      </c>
    </row>
    <row r="19" spans="1:4" s="100" customFormat="1" ht="19.5" customHeight="1">
      <c r="A19" s="103" t="s">
        <v>3533</v>
      </c>
      <c r="B19" s="104"/>
      <c r="C19" s="103" t="s">
        <v>3534</v>
      </c>
      <c r="D19" s="104">
        <v>3645</v>
      </c>
    </row>
    <row r="20" spans="1:4" s="100" customFormat="1" ht="19.5" customHeight="1">
      <c r="A20" s="110" t="s">
        <v>3535</v>
      </c>
      <c r="B20" s="111">
        <v>6988</v>
      </c>
      <c r="C20" s="103" t="s">
        <v>3536</v>
      </c>
      <c r="D20" s="104">
        <v>6577</v>
      </c>
    </row>
    <row r="21" spans="1:4" s="100" customFormat="1" ht="19.5" customHeight="1">
      <c r="A21" s="110" t="s">
        <v>3537</v>
      </c>
      <c r="B21" s="111"/>
      <c r="C21" s="103" t="s">
        <v>3538</v>
      </c>
      <c r="D21" s="104">
        <v>1324</v>
      </c>
    </row>
    <row r="22" spans="1:4" s="101" customFormat="1" ht="19.5" customHeight="1">
      <c r="A22" s="112"/>
      <c r="B22" s="111"/>
      <c r="C22" s="103" t="s">
        <v>3539</v>
      </c>
      <c r="D22" s="111"/>
    </row>
    <row r="23" spans="1:4" s="101" customFormat="1" ht="19.5" customHeight="1">
      <c r="A23" s="110"/>
      <c r="B23" s="111"/>
      <c r="C23" s="103" t="s">
        <v>3540</v>
      </c>
      <c r="D23" s="111">
        <v>64300</v>
      </c>
    </row>
    <row r="24" spans="1:4" s="101" customFormat="1" ht="19.5" customHeight="1">
      <c r="A24" s="86"/>
      <c r="B24" s="111"/>
      <c r="C24" s="103" t="s">
        <v>3541</v>
      </c>
      <c r="D24" s="111"/>
    </row>
    <row r="25" spans="1:4" s="101" customFormat="1" ht="19.5" customHeight="1">
      <c r="A25" s="86"/>
      <c r="B25" s="111"/>
      <c r="C25" s="103" t="s">
        <v>3542</v>
      </c>
      <c r="D25" s="111"/>
    </row>
    <row r="26" spans="1:4" s="101" customFormat="1" ht="19.5" customHeight="1">
      <c r="A26" s="86"/>
      <c r="B26" s="111"/>
      <c r="C26" s="103" t="s">
        <v>3543</v>
      </c>
      <c r="D26" s="111"/>
    </row>
    <row r="27" spans="1:4" s="101" customFormat="1" ht="19.5" customHeight="1">
      <c r="A27" s="113"/>
      <c r="B27" s="111"/>
      <c r="C27" s="103" t="s">
        <v>3544</v>
      </c>
      <c r="D27" s="108">
        <f>SUM(D28:D32)</f>
        <v>0</v>
      </c>
    </row>
    <row r="28" spans="1:4" s="101" customFormat="1" ht="19.5" customHeight="1">
      <c r="A28" s="113"/>
      <c r="B28" s="111"/>
      <c r="C28" s="103" t="s">
        <v>3545</v>
      </c>
      <c r="D28" s="111"/>
    </row>
    <row r="29" spans="1:4" s="101" customFormat="1" ht="19.5" customHeight="1">
      <c r="A29" s="113"/>
      <c r="B29" s="111"/>
      <c r="C29" s="114" t="s">
        <v>3546</v>
      </c>
      <c r="D29" s="111"/>
    </row>
    <row r="30" spans="1:4" s="101" customFormat="1" ht="19.5" customHeight="1">
      <c r="A30" s="113"/>
      <c r="B30" s="111"/>
      <c r="C30" s="114" t="s">
        <v>3547</v>
      </c>
      <c r="D30" s="111"/>
    </row>
    <row r="31" spans="1:4" s="101" customFormat="1" ht="19.5" customHeight="1">
      <c r="A31" s="113"/>
      <c r="B31" s="111"/>
      <c r="C31" s="115" t="s">
        <v>3548</v>
      </c>
      <c r="D31" s="116"/>
    </row>
    <row r="32" spans="1:4" s="101" customFormat="1" ht="19.5" customHeight="1">
      <c r="A32" s="113"/>
      <c r="B32" s="111"/>
      <c r="C32" s="115" t="s">
        <v>3549</v>
      </c>
      <c r="D32" s="116"/>
    </row>
    <row r="33" spans="1:4" s="101" customFormat="1" ht="19.5" customHeight="1">
      <c r="A33" s="113"/>
      <c r="B33" s="111"/>
      <c r="C33" s="113" t="s">
        <v>3550</v>
      </c>
      <c r="D33" s="108">
        <f>SUM(D34:D43)</f>
        <v>340</v>
      </c>
    </row>
    <row r="34" spans="1:4" s="101" customFormat="1" ht="19.5" customHeight="1">
      <c r="A34" s="113"/>
      <c r="B34" s="111"/>
      <c r="C34" s="114" t="s">
        <v>3551</v>
      </c>
      <c r="D34" s="111"/>
    </row>
    <row r="35" spans="1:4" s="101" customFormat="1" ht="19.5" customHeight="1">
      <c r="A35" s="113"/>
      <c r="B35" s="111"/>
      <c r="C35" s="114" t="s">
        <v>3552</v>
      </c>
      <c r="D35" s="111">
        <v>340</v>
      </c>
    </row>
    <row r="36" spans="1:4" s="101" customFormat="1" ht="19.5" customHeight="1">
      <c r="A36" s="113"/>
      <c r="B36" s="111"/>
      <c r="C36" s="114" t="s">
        <v>3553</v>
      </c>
      <c r="D36" s="111"/>
    </row>
    <row r="37" spans="1:4" s="102" customFormat="1" ht="19.5" customHeight="1">
      <c r="A37" s="113"/>
      <c r="B37" s="111"/>
      <c r="C37" s="114" t="s">
        <v>3554</v>
      </c>
      <c r="D37" s="111"/>
    </row>
    <row r="38" spans="1:4" s="101" customFormat="1" ht="19.5" customHeight="1">
      <c r="A38" s="113"/>
      <c r="B38" s="111"/>
      <c r="C38" s="114" t="s">
        <v>3555</v>
      </c>
      <c r="D38" s="111"/>
    </row>
    <row r="39" spans="1:4" s="101" customFormat="1" ht="19.5" customHeight="1">
      <c r="A39" s="110"/>
      <c r="B39" s="111"/>
      <c r="C39" s="114" t="s">
        <v>3556</v>
      </c>
      <c r="D39" s="111"/>
    </row>
    <row r="40" spans="1:4" s="101" customFormat="1" ht="19.5" customHeight="1">
      <c r="A40" s="110"/>
      <c r="B40" s="111"/>
      <c r="C40" s="117" t="s">
        <v>3557</v>
      </c>
      <c r="D40" s="111"/>
    </row>
    <row r="41" spans="1:4" s="101" customFormat="1" ht="19.5" customHeight="1">
      <c r="A41" s="110"/>
      <c r="B41" s="111"/>
      <c r="C41" s="114" t="s">
        <v>3558</v>
      </c>
      <c r="D41" s="111"/>
    </row>
    <row r="42" spans="1:4" s="101" customFormat="1" ht="19.5" customHeight="1">
      <c r="A42" s="110"/>
      <c r="B42" s="111"/>
      <c r="C42" s="114" t="s">
        <v>3559</v>
      </c>
      <c r="D42" s="111"/>
    </row>
    <row r="43" spans="1:4" s="101" customFormat="1" ht="19.5" customHeight="1">
      <c r="A43" s="110"/>
      <c r="B43" s="111"/>
      <c r="C43" s="114" t="s">
        <v>3560</v>
      </c>
      <c r="D43" s="111"/>
    </row>
    <row r="44" spans="1:4" s="101" customFormat="1" ht="19.5" customHeight="1">
      <c r="A44" s="110"/>
      <c r="B44" s="111"/>
      <c r="C44" s="113" t="s">
        <v>3561</v>
      </c>
      <c r="D44" s="108">
        <f>SUM(D45)</f>
        <v>0</v>
      </c>
    </row>
    <row r="45" spans="1:4" s="101" customFormat="1" ht="19.5" customHeight="1">
      <c r="A45" s="110"/>
      <c r="B45" s="111"/>
      <c r="C45" s="114" t="s">
        <v>3562</v>
      </c>
      <c r="D45" s="111"/>
    </row>
    <row r="46" spans="1:4" s="101" customFormat="1" ht="19.5" customHeight="1">
      <c r="A46" s="110"/>
      <c r="B46" s="111"/>
      <c r="C46" s="113" t="s">
        <v>3563</v>
      </c>
      <c r="D46" s="108">
        <f>SUM(D47:D49)</f>
        <v>58643</v>
      </c>
    </row>
    <row r="47" spans="1:4" s="101" customFormat="1" ht="19.5" customHeight="1">
      <c r="A47" s="118"/>
      <c r="B47" s="111"/>
      <c r="C47" s="114" t="s">
        <v>3564</v>
      </c>
      <c r="D47" s="111">
        <v>57700</v>
      </c>
    </row>
    <row r="48" spans="1:4" s="101" customFormat="1" ht="19.5" customHeight="1">
      <c r="A48" s="118"/>
      <c r="B48" s="111"/>
      <c r="C48" s="114" t="s">
        <v>3565</v>
      </c>
      <c r="D48" s="111"/>
    </row>
    <row r="49" spans="1:4" s="101" customFormat="1" ht="19.5" customHeight="1">
      <c r="A49" s="118"/>
      <c r="B49" s="111"/>
      <c r="C49" s="114" t="s">
        <v>3566</v>
      </c>
      <c r="D49" s="119">
        <v>943</v>
      </c>
    </row>
    <row r="50" spans="1:4" s="101" customFormat="1" ht="19.5" customHeight="1">
      <c r="A50" s="118"/>
      <c r="B50" s="111"/>
      <c r="C50" s="113" t="s">
        <v>3567</v>
      </c>
      <c r="D50" s="111">
        <v>11763</v>
      </c>
    </row>
    <row r="51" spans="1:4" s="101" customFormat="1" ht="19.5" customHeight="1">
      <c r="A51" s="118"/>
      <c r="B51" s="111"/>
      <c r="C51" s="113" t="s">
        <v>3568</v>
      </c>
      <c r="D51" s="111"/>
    </row>
    <row r="52" spans="1:4" s="101" customFormat="1" ht="19.5" customHeight="1">
      <c r="A52" s="118"/>
      <c r="B52" s="111"/>
      <c r="C52" s="113" t="s">
        <v>3569</v>
      </c>
      <c r="D52" s="120">
        <v>15222</v>
      </c>
    </row>
    <row r="53" spans="1:4" s="101" customFormat="1" ht="19.5" customHeight="1">
      <c r="A53" s="118"/>
      <c r="B53" s="111"/>
      <c r="C53" s="113"/>
      <c r="D53" s="119"/>
    </row>
    <row r="54" spans="1:4" s="101" customFormat="1" ht="19.5" customHeight="1">
      <c r="A54" s="118"/>
      <c r="B54" s="111"/>
      <c r="C54" s="113"/>
      <c r="D54" s="111"/>
    </row>
    <row r="55" spans="1:4" s="101" customFormat="1" ht="19.5" customHeight="1">
      <c r="A55" s="118"/>
      <c r="B55" s="111"/>
      <c r="C55" s="113"/>
      <c r="D55" s="111"/>
    </row>
    <row r="56" spans="1:4" s="101" customFormat="1" ht="19.5" customHeight="1">
      <c r="A56" s="118"/>
      <c r="B56" s="111"/>
      <c r="C56" s="113"/>
      <c r="D56" s="111"/>
    </row>
    <row r="57" spans="1:4" s="101" customFormat="1" ht="19.5" customHeight="1">
      <c r="A57" s="118"/>
      <c r="B57" s="111"/>
      <c r="C57" s="113"/>
      <c r="D57" s="111"/>
    </row>
    <row r="58" spans="1:4" s="101" customFormat="1" ht="19.5" customHeight="1">
      <c r="A58" s="118"/>
      <c r="B58" s="111"/>
      <c r="C58" s="113"/>
      <c r="D58" s="111"/>
    </row>
    <row r="59" spans="1:4" s="101" customFormat="1" ht="19.5" customHeight="1">
      <c r="A59" s="118"/>
      <c r="B59" s="111"/>
      <c r="C59" s="113"/>
      <c r="D59" s="111"/>
    </row>
    <row r="60" spans="1:4" s="101" customFormat="1" ht="19.5" customHeight="1">
      <c r="A60" s="118"/>
      <c r="B60" s="111"/>
      <c r="C60" s="118"/>
      <c r="D60" s="111"/>
    </row>
    <row r="61" spans="1:4" s="101" customFormat="1" ht="19.5" customHeight="1">
      <c r="A61" s="118" t="s">
        <v>3570</v>
      </c>
      <c r="B61" s="108">
        <f>SUM(B5:B21)</f>
        <v>286924</v>
      </c>
      <c r="C61" s="118" t="s">
        <v>2790</v>
      </c>
      <c r="D61" s="108">
        <f>SUM(D5,D9,D13,D16,D27,D33,D44,D46,D50:D52)</f>
        <v>328117</v>
      </c>
    </row>
    <row r="62" spans="1:4" s="101" customFormat="1" ht="19.5" customHeight="1">
      <c r="A62" s="121" t="s">
        <v>3571</v>
      </c>
      <c r="B62" s="108">
        <f>SUM(B63,B66,B67,B69:B70)</f>
        <v>157093</v>
      </c>
      <c r="C62" s="121" t="s">
        <v>3572</v>
      </c>
      <c r="D62" s="108">
        <f>SUM(D63,D66:D69)</f>
        <v>115900</v>
      </c>
    </row>
    <row r="63" spans="1:4" s="101" customFormat="1" ht="19.5" customHeight="1">
      <c r="A63" s="86" t="s">
        <v>3573</v>
      </c>
      <c r="B63" s="108">
        <f>SUM(B64:B65)</f>
        <v>19631</v>
      </c>
      <c r="C63" s="86" t="s">
        <v>3574</v>
      </c>
      <c r="D63" s="108">
        <f>SUM(D64:D65)</f>
        <v>27920</v>
      </c>
    </row>
    <row r="64" spans="1:4" s="101" customFormat="1" ht="19.5" customHeight="1">
      <c r="A64" s="86" t="s">
        <v>3575</v>
      </c>
      <c r="B64" s="111">
        <v>19631</v>
      </c>
      <c r="C64" s="86" t="s">
        <v>3576</v>
      </c>
      <c r="D64" s="111">
        <v>24939</v>
      </c>
    </row>
    <row r="65" spans="1:4" s="101" customFormat="1" ht="19.5" customHeight="1">
      <c r="A65" s="86" t="s">
        <v>3577</v>
      </c>
      <c r="B65" s="111"/>
      <c r="C65" s="86" t="s">
        <v>3578</v>
      </c>
      <c r="D65" s="111">
        <v>2981</v>
      </c>
    </row>
    <row r="66" spans="1:4" s="101" customFormat="1" ht="19.5" customHeight="1">
      <c r="A66" s="86" t="s">
        <v>3579</v>
      </c>
      <c r="B66" s="111">
        <v>1492</v>
      </c>
      <c r="C66" s="86" t="s">
        <v>3580</v>
      </c>
      <c r="D66" s="111">
        <v>52756</v>
      </c>
    </row>
    <row r="67" spans="1:4" s="101" customFormat="1" ht="19.5" customHeight="1">
      <c r="A67" s="86" t="s">
        <v>3581</v>
      </c>
      <c r="B67" s="111">
        <v>156</v>
      </c>
      <c r="C67" s="86" t="s">
        <v>3582</v>
      </c>
      <c r="D67" s="111">
        <v>140</v>
      </c>
    </row>
    <row r="68" spans="1:4" s="101" customFormat="1" ht="19.5" customHeight="1">
      <c r="A68" s="86" t="s">
        <v>3583</v>
      </c>
      <c r="B68" s="111"/>
      <c r="C68" s="122" t="s">
        <v>3584</v>
      </c>
      <c r="D68" s="111">
        <v>35084</v>
      </c>
    </row>
    <row r="69" spans="1:4" s="101" customFormat="1" ht="19.5" customHeight="1">
      <c r="A69" s="122" t="s">
        <v>3585</v>
      </c>
      <c r="B69" s="111"/>
      <c r="C69" s="122" t="s">
        <v>3586</v>
      </c>
      <c r="D69" s="111"/>
    </row>
    <row r="70" spans="1:4" s="101" customFormat="1" ht="19.5" customHeight="1">
      <c r="A70" s="122" t="s">
        <v>3587</v>
      </c>
      <c r="B70" s="111">
        <v>135814</v>
      </c>
      <c r="C70" s="122"/>
      <c r="D70" s="111"/>
    </row>
    <row r="71" spans="1:4" s="101" customFormat="1" ht="19.5" customHeight="1">
      <c r="A71" s="122"/>
      <c r="B71" s="111"/>
      <c r="C71" s="122"/>
      <c r="D71" s="111"/>
    </row>
    <row r="72" spans="1:4" s="101" customFormat="1" ht="19.5" customHeight="1">
      <c r="A72" s="118" t="s">
        <v>3588</v>
      </c>
      <c r="B72" s="108">
        <f>SUM(B61:B62)</f>
        <v>444017</v>
      </c>
      <c r="C72" s="118" t="s">
        <v>3589</v>
      </c>
      <c r="D72" s="108">
        <f>SUM(D61:D62)</f>
        <v>444017</v>
      </c>
    </row>
    <row r="73" ht="14.25">
      <c r="B73" s="2"/>
    </row>
    <row r="74" ht="14.25">
      <c r="B74" s="2"/>
    </row>
    <row r="75" ht="14.25">
      <c r="B75" s="2"/>
    </row>
    <row r="76" ht="14.25">
      <c r="B76" s="2"/>
    </row>
    <row r="77" ht="14.25">
      <c r="B77" s="2"/>
    </row>
    <row r="78" ht="14.25">
      <c r="B78" s="2"/>
    </row>
    <row r="79" ht="14.25">
      <c r="B79" s="2"/>
    </row>
    <row r="80" ht="14.25">
      <c r="B80" s="2"/>
    </row>
    <row r="81" ht="14.25">
      <c r="B81" s="2"/>
    </row>
    <row r="82" ht="14.25">
      <c r="B82" s="2"/>
    </row>
    <row r="83" ht="14.25">
      <c r="B83" s="2"/>
    </row>
    <row r="84" ht="14.25">
      <c r="B84" s="2"/>
    </row>
    <row r="85" ht="14.25">
      <c r="B85" s="2"/>
    </row>
    <row r="86" ht="14.25">
      <c r="B86" s="2"/>
    </row>
  </sheetData>
  <sheetProtection/>
  <mergeCells count="3">
    <mergeCell ref="A1:D1"/>
    <mergeCell ref="A2:D2"/>
    <mergeCell ref="A3:D3"/>
  </mergeCells>
  <printOptions gridLines="1" horizontalCentered="1" verticalCentered="1"/>
  <pageMargins left="1.48" right="0.4799999999999999" top="1" bottom="1" header="0.17" footer="0"/>
  <pageSetup blackAndWhite="1" horizontalDpi="600" verticalDpi="600" orientation="landscape" paperSize="9"/>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B139"/>
  <sheetViews>
    <sheetView showGridLines="0" showZeros="0" workbookViewId="0" topLeftCell="A1">
      <selection activeCell="J21" sqref="I20:J21"/>
    </sheetView>
  </sheetViews>
  <sheetFormatPr defaultColWidth="9.125" defaultRowHeight="14.25"/>
  <cols>
    <col min="1" max="1" width="52.625" style="2" customWidth="1"/>
    <col min="2" max="2" width="18.875" style="2" customWidth="1"/>
    <col min="3" max="218" width="9.125" style="2" customWidth="1"/>
    <col min="219" max="16384" width="9.125" style="2" customWidth="1"/>
  </cols>
  <sheetData>
    <row r="1" spans="1:2" ht="33.75" customHeight="1">
      <c r="A1" s="41" t="s">
        <v>3590</v>
      </c>
      <c r="B1" s="41"/>
    </row>
    <row r="2" spans="1:2" ht="16.5" customHeight="1">
      <c r="A2" s="42"/>
      <c r="B2" s="42"/>
    </row>
    <row r="3" spans="1:2" ht="16.5" customHeight="1">
      <c r="A3" s="95" t="s">
        <v>3591</v>
      </c>
      <c r="B3" s="95"/>
    </row>
    <row r="4" spans="1:2" s="1" customFormat="1" ht="15.75" customHeight="1">
      <c r="A4" s="99" t="s">
        <v>3592</v>
      </c>
      <c r="B4" s="99" t="s">
        <v>3</v>
      </c>
    </row>
    <row r="5" spans="1:2" s="1" customFormat="1" ht="33.75" customHeight="1">
      <c r="A5" s="96"/>
      <c r="B5" s="96"/>
    </row>
    <row r="6" spans="1:2" s="1" customFormat="1" ht="16.5" customHeight="1">
      <c r="A6" s="6" t="s">
        <v>3196</v>
      </c>
      <c r="B6" s="9">
        <f>SUM(B7,B57)</f>
        <v>286924</v>
      </c>
    </row>
    <row r="7" spans="1:2" s="1" customFormat="1" ht="16.5" customHeight="1">
      <c r="A7" s="8" t="s">
        <v>3197</v>
      </c>
      <c r="B7" s="9">
        <f>SUM(B8,B11:B19,B25:B26,B29:B32,B35:B37,B40:B44,B47:B48,B56)</f>
        <v>286924</v>
      </c>
    </row>
    <row r="8" spans="1:2" s="1" customFormat="1" ht="16.5" customHeight="1">
      <c r="A8" s="8" t="s">
        <v>3198</v>
      </c>
      <c r="B8" s="9">
        <f>SUM(B9:B10)</f>
        <v>0</v>
      </c>
    </row>
    <row r="9" spans="1:2" s="1" customFormat="1" ht="16.5" customHeight="1">
      <c r="A9" s="10" t="s">
        <v>3199</v>
      </c>
      <c r="B9" s="9">
        <v>0</v>
      </c>
    </row>
    <row r="10" spans="1:2" s="1" customFormat="1" ht="16.5" customHeight="1">
      <c r="A10" s="10" t="s">
        <v>3200</v>
      </c>
      <c r="B10" s="9">
        <v>0</v>
      </c>
    </row>
    <row r="11" spans="1:2" s="1" customFormat="1" ht="16.5" customHeight="1">
      <c r="A11" s="8" t="s">
        <v>3201</v>
      </c>
      <c r="B11" s="9">
        <v>0</v>
      </c>
    </row>
    <row r="12" spans="1:2" s="1" customFormat="1" ht="16.5" customHeight="1">
      <c r="A12" s="8" t="s">
        <v>3202</v>
      </c>
      <c r="B12" s="9">
        <v>0</v>
      </c>
    </row>
    <row r="13" spans="1:2" s="1" customFormat="1" ht="16.5" customHeight="1">
      <c r="A13" s="8" t="s">
        <v>3203</v>
      </c>
      <c r="B13" s="9">
        <v>0</v>
      </c>
    </row>
    <row r="14" spans="1:2" s="1" customFormat="1" ht="16.5" customHeight="1">
      <c r="A14" s="8" t="s">
        <v>3204</v>
      </c>
      <c r="B14" s="9">
        <v>0</v>
      </c>
    </row>
    <row r="15" spans="1:2" s="1" customFormat="1" ht="16.5" customHeight="1">
      <c r="A15" s="8" t="s">
        <v>3205</v>
      </c>
      <c r="B15" s="9">
        <v>0</v>
      </c>
    </row>
    <row r="16" spans="1:2" s="1" customFormat="1" ht="16.5" customHeight="1">
      <c r="A16" s="8" t="s">
        <v>3206</v>
      </c>
      <c r="B16" s="9">
        <v>0</v>
      </c>
    </row>
    <row r="17" spans="1:2" s="1" customFormat="1" ht="16.5" customHeight="1">
      <c r="A17" s="8" t="s">
        <v>3207</v>
      </c>
      <c r="B17" s="9">
        <v>7466</v>
      </c>
    </row>
    <row r="18" spans="1:2" s="1" customFormat="1" ht="16.5" customHeight="1">
      <c r="A18" s="8" t="s">
        <v>3208</v>
      </c>
      <c r="B18" s="9">
        <v>3645</v>
      </c>
    </row>
    <row r="19" spans="1:2" s="1" customFormat="1" ht="16.5" customHeight="1">
      <c r="A19" s="8" t="s">
        <v>3209</v>
      </c>
      <c r="B19" s="9">
        <f>SUM(B20:B24)</f>
        <v>260924</v>
      </c>
    </row>
    <row r="20" spans="1:2" s="1" customFormat="1" ht="16.5" customHeight="1">
      <c r="A20" s="10" t="s">
        <v>3210</v>
      </c>
      <c r="B20" s="9">
        <v>214864</v>
      </c>
    </row>
    <row r="21" spans="1:2" s="1" customFormat="1" ht="16.5" customHeight="1">
      <c r="A21" s="10" t="s">
        <v>3211</v>
      </c>
      <c r="B21" s="9">
        <v>2006</v>
      </c>
    </row>
    <row r="22" spans="1:2" s="1" customFormat="1" ht="16.5" customHeight="1">
      <c r="A22" s="10" t="s">
        <v>3212</v>
      </c>
      <c r="B22" s="9">
        <v>289</v>
      </c>
    </row>
    <row r="23" spans="1:2" s="1" customFormat="1" ht="16.5" customHeight="1">
      <c r="A23" s="10" t="s">
        <v>3213</v>
      </c>
      <c r="B23" s="9">
        <v>-225</v>
      </c>
    </row>
    <row r="24" spans="1:2" s="1" customFormat="1" ht="16.5" customHeight="1">
      <c r="A24" s="10" t="s">
        <v>3214</v>
      </c>
      <c r="B24" s="9">
        <v>43990</v>
      </c>
    </row>
    <row r="25" spans="1:2" s="1" customFormat="1" ht="16.5" customHeight="1">
      <c r="A25" s="8" t="s">
        <v>3215</v>
      </c>
      <c r="B25" s="9">
        <v>0</v>
      </c>
    </row>
    <row r="26" spans="1:2" s="1" customFormat="1" ht="16.5" customHeight="1">
      <c r="A26" s="8" t="s">
        <v>3216</v>
      </c>
      <c r="B26" s="9">
        <f>SUM(B27:B28)</f>
        <v>0</v>
      </c>
    </row>
    <row r="27" spans="1:2" s="1" customFormat="1" ht="16.5" customHeight="1">
      <c r="A27" s="10" t="s">
        <v>3217</v>
      </c>
      <c r="B27" s="9">
        <v>0</v>
      </c>
    </row>
    <row r="28" spans="1:2" s="1" customFormat="1" ht="16.5" customHeight="1">
      <c r="A28" s="10" t="s">
        <v>3218</v>
      </c>
      <c r="B28" s="9">
        <v>0</v>
      </c>
    </row>
    <row r="29" spans="1:2" s="1" customFormat="1" ht="16.5" customHeight="1">
      <c r="A29" s="8" t="s">
        <v>3219</v>
      </c>
      <c r="B29" s="9">
        <v>0</v>
      </c>
    </row>
    <row r="30" spans="1:2" s="1" customFormat="1" ht="16.5" customHeight="1">
      <c r="A30" s="8" t="s">
        <v>3220</v>
      </c>
      <c r="B30" s="9">
        <v>0</v>
      </c>
    </row>
    <row r="31" spans="1:2" s="1" customFormat="1" ht="16.5" customHeight="1">
      <c r="A31" s="8" t="s">
        <v>3221</v>
      </c>
      <c r="B31" s="9">
        <v>0</v>
      </c>
    </row>
    <row r="32" spans="1:2" s="1" customFormat="1" ht="16.5" customHeight="1">
      <c r="A32" s="8" t="s">
        <v>3222</v>
      </c>
      <c r="B32" s="9">
        <f>SUM(B33:B34)</f>
        <v>0</v>
      </c>
    </row>
    <row r="33" spans="1:2" s="1" customFormat="1" ht="16.5" customHeight="1">
      <c r="A33" s="10" t="s">
        <v>3223</v>
      </c>
      <c r="B33" s="9">
        <v>0</v>
      </c>
    </row>
    <row r="34" spans="1:2" s="1" customFormat="1" ht="16.5" customHeight="1">
      <c r="A34" s="10" t="s">
        <v>3224</v>
      </c>
      <c r="B34" s="9">
        <v>0</v>
      </c>
    </row>
    <row r="35" spans="1:2" s="1" customFormat="1" ht="16.5" customHeight="1">
      <c r="A35" s="8" t="s">
        <v>3225</v>
      </c>
      <c r="B35" s="9">
        <v>6577</v>
      </c>
    </row>
    <row r="36" spans="1:2" s="1" customFormat="1" ht="16.5" customHeight="1">
      <c r="A36" s="8" t="s">
        <v>3226</v>
      </c>
      <c r="B36" s="9">
        <v>0</v>
      </c>
    </row>
    <row r="37" spans="1:2" s="1" customFormat="1" ht="16.5" customHeight="1">
      <c r="A37" s="8" t="s">
        <v>3227</v>
      </c>
      <c r="B37" s="9">
        <f>SUM(B38:B39)</f>
        <v>0</v>
      </c>
    </row>
    <row r="38" spans="1:2" s="1" customFormat="1" ht="16.5" customHeight="1">
      <c r="A38" s="10" t="s">
        <v>3228</v>
      </c>
      <c r="B38" s="9">
        <v>0</v>
      </c>
    </row>
    <row r="39" spans="1:2" s="1" customFormat="1" ht="16.5" customHeight="1">
      <c r="A39" s="10" t="s">
        <v>3229</v>
      </c>
      <c r="B39" s="9">
        <v>0</v>
      </c>
    </row>
    <row r="40" spans="1:2" s="1" customFormat="1" ht="16.5" customHeight="1">
      <c r="A40" s="8" t="s">
        <v>3230</v>
      </c>
      <c r="B40" s="9">
        <v>0</v>
      </c>
    </row>
    <row r="41" spans="1:2" s="1" customFormat="1" ht="16.5" customHeight="1">
      <c r="A41" s="8" t="s">
        <v>3231</v>
      </c>
      <c r="B41" s="9">
        <v>0</v>
      </c>
    </row>
    <row r="42" spans="1:2" s="1" customFormat="1" ht="16.5" customHeight="1">
      <c r="A42" s="8" t="s">
        <v>3232</v>
      </c>
      <c r="B42" s="9">
        <v>0</v>
      </c>
    </row>
    <row r="43" spans="1:2" s="1" customFormat="1" ht="16.5" customHeight="1">
      <c r="A43" s="8" t="s">
        <v>3233</v>
      </c>
      <c r="B43" s="9">
        <v>0</v>
      </c>
    </row>
    <row r="44" spans="1:2" s="1" customFormat="1" ht="16.5" customHeight="1">
      <c r="A44" s="8" t="s">
        <v>3234</v>
      </c>
      <c r="B44" s="9">
        <f>SUM(B45:B46)</f>
        <v>0</v>
      </c>
    </row>
    <row r="45" spans="1:2" s="1" customFormat="1" ht="16.5" customHeight="1">
      <c r="A45" s="10" t="s">
        <v>3235</v>
      </c>
      <c r="B45" s="9">
        <v>0</v>
      </c>
    </row>
    <row r="46" spans="1:2" ht="14.25">
      <c r="A46" s="10" t="s">
        <v>3236</v>
      </c>
      <c r="B46" s="9">
        <v>0</v>
      </c>
    </row>
    <row r="47" spans="1:2" ht="14.25">
      <c r="A47" s="8" t="s">
        <v>3237</v>
      </c>
      <c r="B47" s="9">
        <v>1324</v>
      </c>
    </row>
    <row r="48" spans="1:2" ht="14.25">
      <c r="A48" s="8" t="s">
        <v>3238</v>
      </c>
      <c r="B48" s="9">
        <f>SUM(B49:B55)</f>
        <v>0</v>
      </c>
    </row>
    <row r="49" spans="1:2" ht="14.25">
      <c r="A49" s="10" t="s">
        <v>3239</v>
      </c>
      <c r="B49" s="9">
        <v>0</v>
      </c>
    </row>
    <row r="50" spans="1:2" ht="14.25">
      <c r="A50" s="10" t="s">
        <v>3240</v>
      </c>
      <c r="B50" s="9">
        <v>0</v>
      </c>
    </row>
    <row r="51" spans="1:2" ht="14.25">
      <c r="A51" s="10" t="s">
        <v>3241</v>
      </c>
      <c r="B51" s="9">
        <v>0</v>
      </c>
    </row>
    <row r="52" spans="1:2" ht="14.25">
      <c r="A52" s="10" t="s">
        <v>3242</v>
      </c>
      <c r="B52" s="9">
        <v>0</v>
      </c>
    </row>
    <row r="53" spans="1:2" ht="14.25">
      <c r="A53" s="10" t="s">
        <v>3243</v>
      </c>
      <c r="B53" s="9">
        <v>0</v>
      </c>
    </row>
    <row r="54" spans="1:2" ht="14.25">
      <c r="A54" s="10" t="s">
        <v>3244</v>
      </c>
      <c r="B54" s="9">
        <v>0</v>
      </c>
    </row>
    <row r="55" spans="1:2" ht="14.25">
      <c r="A55" s="10" t="s">
        <v>3245</v>
      </c>
      <c r="B55" s="9">
        <v>0</v>
      </c>
    </row>
    <row r="56" spans="1:2" ht="14.25">
      <c r="A56" s="8" t="s">
        <v>3246</v>
      </c>
      <c r="B56" s="9">
        <v>6988</v>
      </c>
    </row>
    <row r="57" spans="1:2" ht="14.25">
      <c r="A57" s="8" t="s">
        <v>3247</v>
      </c>
      <c r="B57" s="9">
        <f>SUM(B58:B61,B65:B70,B73:B74)</f>
        <v>0</v>
      </c>
    </row>
    <row r="58" spans="1:2" ht="14.25">
      <c r="A58" s="8" t="s">
        <v>3248</v>
      </c>
      <c r="B58" s="9">
        <v>0</v>
      </c>
    </row>
    <row r="59" spans="1:2" ht="14.25">
      <c r="A59" s="8" t="s">
        <v>3249</v>
      </c>
      <c r="B59" s="9">
        <v>0</v>
      </c>
    </row>
    <row r="60" spans="1:2" ht="14.25">
      <c r="A60" s="8" t="s">
        <v>3250</v>
      </c>
      <c r="B60" s="9">
        <v>0</v>
      </c>
    </row>
    <row r="61" spans="1:2" ht="14.25">
      <c r="A61" s="8" t="s">
        <v>3251</v>
      </c>
      <c r="B61" s="9">
        <f>SUM(B62:B64)</f>
        <v>0</v>
      </c>
    </row>
    <row r="62" spans="1:2" ht="14.25">
      <c r="A62" s="10" t="s">
        <v>3252</v>
      </c>
      <c r="B62" s="9">
        <v>0</v>
      </c>
    </row>
    <row r="63" spans="1:2" ht="14.25">
      <c r="A63" s="10" t="s">
        <v>3253</v>
      </c>
      <c r="B63" s="9">
        <v>0</v>
      </c>
    </row>
    <row r="64" spans="1:2" ht="14.25">
      <c r="A64" s="10" t="s">
        <v>3254</v>
      </c>
      <c r="B64" s="9">
        <v>0</v>
      </c>
    </row>
    <row r="65" spans="1:2" ht="14.25">
      <c r="A65" s="8" t="s">
        <v>3255</v>
      </c>
      <c r="B65" s="9">
        <v>0</v>
      </c>
    </row>
    <row r="66" spans="1:2" ht="14.25">
      <c r="A66" s="8" t="s">
        <v>3256</v>
      </c>
      <c r="B66" s="9">
        <v>0</v>
      </c>
    </row>
    <row r="67" spans="1:2" ht="14.25">
      <c r="A67" s="8" t="s">
        <v>3257</v>
      </c>
      <c r="B67" s="9">
        <v>0</v>
      </c>
    </row>
    <row r="68" spans="1:2" ht="14.25">
      <c r="A68" s="8" t="s">
        <v>3258</v>
      </c>
      <c r="B68" s="9">
        <v>0</v>
      </c>
    </row>
    <row r="69" spans="1:2" ht="14.25">
      <c r="A69" s="8" t="s">
        <v>3259</v>
      </c>
      <c r="B69" s="9">
        <v>0</v>
      </c>
    </row>
    <row r="70" spans="1:2" ht="14.25">
      <c r="A70" s="8" t="s">
        <v>3260</v>
      </c>
      <c r="B70" s="9">
        <f>SUM(B71:B72)</f>
        <v>0</v>
      </c>
    </row>
    <row r="71" spans="1:2" ht="14.25">
      <c r="A71" s="10" t="s">
        <v>3261</v>
      </c>
      <c r="B71" s="9">
        <v>0</v>
      </c>
    </row>
    <row r="72" spans="1:2" ht="14.25">
      <c r="A72" s="10" t="s">
        <v>3262</v>
      </c>
      <c r="B72" s="9">
        <v>0</v>
      </c>
    </row>
    <row r="73" spans="1:2" ht="14.25">
      <c r="A73" s="8" t="s">
        <v>3263</v>
      </c>
      <c r="B73" s="9">
        <v>0</v>
      </c>
    </row>
    <row r="74" spans="1:2" ht="14.25">
      <c r="A74" s="8" t="s">
        <v>3264</v>
      </c>
      <c r="B74" s="9">
        <f>SUM(B75:B76)</f>
        <v>0</v>
      </c>
    </row>
    <row r="75" spans="1:2" ht="14.25">
      <c r="A75" s="10" t="s">
        <v>3265</v>
      </c>
      <c r="B75" s="9">
        <v>0</v>
      </c>
    </row>
    <row r="76" spans="1:2" ht="14.25">
      <c r="A76" s="10" t="s">
        <v>3266</v>
      </c>
      <c r="B76" s="9">
        <v>0</v>
      </c>
    </row>
    <row r="77" spans="1:2" ht="14.25">
      <c r="A77" s="10"/>
      <c r="B77" s="9"/>
    </row>
    <row r="78" spans="1:2" ht="14.25">
      <c r="A78" s="10"/>
      <c r="B78" s="9"/>
    </row>
    <row r="79" spans="1:2" ht="14.25">
      <c r="A79" s="10"/>
      <c r="B79" s="9"/>
    </row>
    <row r="80" spans="1:2" ht="14.25">
      <c r="A80" s="1"/>
      <c r="B80" s="1"/>
    </row>
    <row r="81" spans="1:2" ht="14.25">
      <c r="A81" s="1"/>
      <c r="B81" s="1"/>
    </row>
    <row r="82" spans="1:2" ht="14.25">
      <c r="A82" s="1"/>
      <c r="B82" s="1"/>
    </row>
    <row r="83" spans="1:2" ht="14.25">
      <c r="A83" s="1"/>
      <c r="B83" s="1"/>
    </row>
    <row r="84" spans="1:2" ht="14.25">
      <c r="A84" s="1"/>
      <c r="B84" s="1"/>
    </row>
    <row r="85" spans="1:2" ht="14.25">
      <c r="A85" s="1"/>
      <c r="B85" s="1"/>
    </row>
    <row r="86" spans="1:2" ht="14.25">
      <c r="A86" s="1"/>
      <c r="B86" s="1"/>
    </row>
    <row r="87" spans="1:2" ht="14.25">
      <c r="A87" s="1"/>
      <c r="B87" s="1"/>
    </row>
    <row r="88" spans="1:2" ht="14.25">
      <c r="A88" s="1"/>
      <c r="B88" s="1"/>
    </row>
    <row r="89" spans="1:2" ht="14.25">
      <c r="A89" s="1"/>
      <c r="B89" s="1"/>
    </row>
    <row r="90" spans="1:2" ht="14.25">
      <c r="A90" s="1"/>
      <c r="B90" s="1"/>
    </row>
    <row r="91" spans="1:2" ht="14.25">
      <c r="A91" s="1"/>
      <c r="B91" s="1"/>
    </row>
    <row r="92" spans="1:2" ht="14.25">
      <c r="A92" s="1"/>
      <c r="B92" s="1"/>
    </row>
    <row r="93" spans="1:2" ht="14.25">
      <c r="A93" s="1"/>
      <c r="B93" s="1"/>
    </row>
    <row r="94" spans="1:2" ht="14.25">
      <c r="A94" s="1"/>
      <c r="B94" s="1"/>
    </row>
    <row r="95" spans="1:2" ht="14.25">
      <c r="A95" s="1"/>
      <c r="B95" s="1"/>
    </row>
    <row r="96" spans="1:2" ht="14.25">
      <c r="A96" s="1"/>
      <c r="B96" s="1"/>
    </row>
    <row r="97" spans="1:2" ht="14.25">
      <c r="A97" s="1"/>
      <c r="B97" s="1"/>
    </row>
    <row r="98" spans="1:2" ht="14.25">
      <c r="A98" s="1"/>
      <c r="B98" s="1"/>
    </row>
    <row r="99" spans="1:2" ht="14.25">
      <c r="A99" s="1"/>
      <c r="B99" s="1"/>
    </row>
    <row r="100" spans="1:2" ht="14.25">
      <c r="A100" s="1"/>
      <c r="B100" s="1"/>
    </row>
    <row r="101" spans="1:2" ht="14.25">
      <c r="A101" s="1"/>
      <c r="B101" s="1"/>
    </row>
    <row r="102" spans="1:2" ht="14.25">
      <c r="A102" s="1"/>
      <c r="B102" s="1"/>
    </row>
    <row r="103" spans="1:2" ht="14.25">
      <c r="A103" s="1"/>
      <c r="B103" s="1"/>
    </row>
    <row r="104" spans="1:2" ht="14.25">
      <c r="A104" s="1"/>
      <c r="B104" s="1"/>
    </row>
    <row r="105" spans="1:2" ht="14.25">
      <c r="A105" s="1"/>
      <c r="B105" s="1"/>
    </row>
    <row r="106" spans="1:2" ht="14.25">
      <c r="A106" s="1"/>
      <c r="B106" s="1"/>
    </row>
    <row r="107" spans="1:2" ht="14.25">
      <c r="A107" s="1"/>
      <c r="B107" s="1"/>
    </row>
    <row r="108" spans="1:2" ht="14.25">
      <c r="A108" s="1"/>
      <c r="B108" s="1"/>
    </row>
    <row r="109" spans="1:2" ht="14.25">
      <c r="A109" s="1"/>
      <c r="B109" s="1"/>
    </row>
    <row r="110" spans="1:2" ht="14.25">
      <c r="A110" s="1"/>
      <c r="B110" s="1"/>
    </row>
    <row r="111" spans="1:2" ht="14.25">
      <c r="A111" s="1"/>
      <c r="B111" s="1"/>
    </row>
    <row r="112" spans="1:2" ht="14.25">
      <c r="A112" s="1"/>
      <c r="B112" s="1"/>
    </row>
    <row r="113" spans="1:2" ht="14.25">
      <c r="A113" s="1"/>
      <c r="B113" s="1"/>
    </row>
    <row r="114" spans="1:2" ht="14.25">
      <c r="A114" s="1"/>
      <c r="B114" s="1"/>
    </row>
    <row r="115" spans="1:2" ht="14.25">
      <c r="A115" s="1"/>
      <c r="B115" s="1"/>
    </row>
    <row r="116" spans="1:2" ht="14.25">
      <c r="A116" s="1"/>
      <c r="B116" s="1"/>
    </row>
    <row r="117" spans="1:2" ht="14.25">
      <c r="A117" s="1"/>
      <c r="B117" s="1"/>
    </row>
    <row r="118" spans="1:2" ht="14.25">
      <c r="A118" s="1"/>
      <c r="B118" s="1"/>
    </row>
    <row r="119" spans="1:2" ht="14.25">
      <c r="A119" s="1"/>
      <c r="B119" s="1"/>
    </row>
    <row r="120" spans="1:2" ht="14.25">
      <c r="A120" s="1"/>
      <c r="B120" s="1"/>
    </row>
    <row r="121" spans="1:2" ht="14.25">
      <c r="A121" s="1"/>
      <c r="B121" s="1"/>
    </row>
    <row r="122" spans="1:2" ht="14.25">
      <c r="A122" s="1"/>
      <c r="B122" s="1"/>
    </row>
    <row r="123" spans="1:2" ht="14.25">
      <c r="A123" s="1"/>
      <c r="B123" s="1"/>
    </row>
    <row r="124" spans="1:2" ht="14.25">
      <c r="A124" s="1"/>
      <c r="B124" s="1"/>
    </row>
    <row r="125" spans="1:2" ht="14.25">
      <c r="A125" s="1"/>
      <c r="B125" s="1"/>
    </row>
    <row r="126" spans="1:2" ht="14.25">
      <c r="A126" s="1"/>
      <c r="B126" s="1"/>
    </row>
    <row r="127" spans="1:2" ht="14.25">
      <c r="A127" s="1"/>
      <c r="B127" s="1"/>
    </row>
    <row r="128" spans="1:2" ht="14.25">
      <c r="A128" s="1"/>
      <c r="B128" s="1"/>
    </row>
    <row r="129" spans="1:2" ht="14.25">
      <c r="A129" s="1"/>
      <c r="B129" s="1"/>
    </row>
    <row r="130" spans="1:2" ht="14.25">
      <c r="A130" s="1"/>
      <c r="B130" s="1"/>
    </row>
    <row r="131" spans="1:2" ht="14.25">
      <c r="A131" s="1"/>
      <c r="B131" s="1"/>
    </row>
    <row r="132" spans="1:2" ht="14.25">
      <c r="A132" s="1"/>
      <c r="B132" s="1"/>
    </row>
    <row r="133" spans="1:2" ht="14.25">
      <c r="A133" s="1"/>
      <c r="B133" s="1"/>
    </row>
    <row r="134" spans="1:2" ht="14.25">
      <c r="A134" s="1"/>
      <c r="B134" s="1"/>
    </row>
    <row r="135" spans="1:2" ht="14.25">
      <c r="A135" s="1"/>
      <c r="B135" s="1"/>
    </row>
    <row r="136" spans="1:2" ht="14.25">
      <c r="A136" s="1"/>
      <c r="B136" s="1"/>
    </row>
    <row r="137" spans="1:2" ht="14.25">
      <c r="A137" s="1"/>
      <c r="B137" s="1"/>
    </row>
    <row r="138" spans="1:2" ht="14.25">
      <c r="A138" s="1"/>
      <c r="B138" s="1"/>
    </row>
    <row r="139" spans="1:2" ht="14.25">
      <c r="A139" s="1"/>
      <c r="B139" s="1"/>
    </row>
  </sheetData>
  <sheetProtection/>
  <mergeCells count="5">
    <mergeCell ref="A1:B1"/>
    <mergeCell ref="A2:B2"/>
    <mergeCell ref="A3:B3"/>
    <mergeCell ref="A4:A5"/>
    <mergeCell ref="B4:B5"/>
  </mergeCells>
  <printOptions gridLines="1" horizontalCentered="1" verticalCentered="1"/>
  <pageMargins left="3" right="2" top="1" bottom="0.62" header="0" footer="0"/>
  <pageSetup blackAndWhite="1" horizontalDpi="600" verticalDpi="600" orientation="landscape" scale="63"/>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C801"/>
  <sheetViews>
    <sheetView showZeros="0" workbookViewId="0" topLeftCell="A10">
      <selection activeCell="E12" sqref="E12"/>
    </sheetView>
  </sheetViews>
  <sheetFormatPr defaultColWidth="9.125" defaultRowHeight="14.25"/>
  <cols>
    <col min="1" max="1" width="54.625" style="1" customWidth="1"/>
    <col min="2" max="2" width="20.625" style="1" customWidth="1"/>
    <col min="3" max="16384" width="9.125" style="2" customWidth="1"/>
  </cols>
  <sheetData>
    <row r="1" spans="1:2" s="1" customFormat="1" ht="28.5" customHeight="1">
      <c r="A1" s="41" t="s">
        <v>52</v>
      </c>
      <c r="B1" s="41"/>
    </row>
    <row r="2" spans="1:2" s="1" customFormat="1" ht="16.5" customHeight="1">
      <c r="A2" s="42"/>
      <c r="B2" s="42"/>
    </row>
    <row r="3" spans="1:2" s="1" customFormat="1" ht="16.5" customHeight="1">
      <c r="A3" s="42" t="s">
        <v>1</v>
      </c>
      <c r="B3" s="42"/>
    </row>
    <row r="4" spans="1:2" s="1" customFormat="1" ht="16.5" customHeight="1">
      <c r="A4" s="96" t="s">
        <v>2</v>
      </c>
      <c r="B4" s="96" t="s">
        <v>3</v>
      </c>
    </row>
    <row r="5" spans="1:3" s="1" customFormat="1" ht="17.25" customHeight="1">
      <c r="A5" s="6" t="s">
        <v>53</v>
      </c>
      <c r="B5" s="9">
        <f>SUM(B6,B359)</f>
        <v>333156</v>
      </c>
      <c r="C5" s="300"/>
    </row>
    <row r="6" spans="1:3" s="1" customFormat="1" ht="17.25" customHeight="1">
      <c r="A6" s="97" t="s">
        <v>4</v>
      </c>
      <c r="B6" s="9">
        <f>B7+B55+B75+B198+B263+B271+B276+B290+B299+B305+B314+B323+B326+B329+B332+B343+B347+B350+B353+B356</f>
        <v>263571</v>
      </c>
      <c r="C6" s="300"/>
    </row>
    <row r="7" spans="1:3" s="1" customFormat="1" ht="17.25" customHeight="1">
      <c r="A7" s="97" t="s">
        <v>54</v>
      </c>
      <c r="B7" s="9">
        <f>SUM(B8,B33,B37,B40,B52)</f>
        <v>134720</v>
      </c>
      <c r="C7" s="300"/>
    </row>
    <row r="8" spans="1:3" s="1" customFormat="1" ht="17.25" customHeight="1">
      <c r="A8" s="97" t="s">
        <v>55</v>
      </c>
      <c r="B8" s="9">
        <f>SUM(B9:B32)</f>
        <v>33228</v>
      </c>
      <c r="C8" s="300"/>
    </row>
    <row r="9" spans="1:3" s="1" customFormat="1" ht="17.25" customHeight="1">
      <c r="A9" s="11" t="s">
        <v>56</v>
      </c>
      <c r="B9" s="9">
        <v>1479</v>
      </c>
      <c r="C9" s="300"/>
    </row>
    <row r="10" spans="1:3" s="1" customFormat="1" ht="17.25" customHeight="1">
      <c r="A10" s="11" t="s">
        <v>57</v>
      </c>
      <c r="B10" s="9">
        <v>56</v>
      </c>
      <c r="C10" s="300"/>
    </row>
    <row r="11" spans="1:3" s="1" customFormat="1" ht="17.25" customHeight="1">
      <c r="A11" s="11" t="s">
        <v>58</v>
      </c>
      <c r="B11" s="9">
        <v>24903</v>
      </c>
      <c r="C11" s="300"/>
    </row>
    <row r="12" spans="1:3" s="1" customFormat="1" ht="17.25" customHeight="1">
      <c r="A12" s="11" t="s">
        <v>59</v>
      </c>
      <c r="B12" s="9">
        <v>0</v>
      </c>
      <c r="C12" s="300"/>
    </row>
    <row r="13" spans="1:3" s="1" customFormat="1" ht="17.25" customHeight="1">
      <c r="A13" s="11" t="s">
        <v>60</v>
      </c>
      <c r="B13" s="9">
        <v>28</v>
      </c>
      <c r="C13" s="300"/>
    </row>
    <row r="14" spans="1:3" s="1" customFormat="1" ht="17.25" customHeight="1">
      <c r="A14" s="11" t="s">
        <v>61</v>
      </c>
      <c r="B14" s="9">
        <v>1962</v>
      </c>
      <c r="C14" s="300"/>
    </row>
    <row r="15" spans="1:3" s="1" customFormat="1" ht="17.25" customHeight="1">
      <c r="A15" s="11" t="s">
        <v>62</v>
      </c>
      <c r="B15" s="9">
        <v>5175</v>
      </c>
      <c r="C15" s="300"/>
    </row>
    <row r="16" spans="1:3" s="1" customFormat="1" ht="17.25" customHeight="1">
      <c r="A16" s="11" t="s">
        <v>63</v>
      </c>
      <c r="B16" s="9">
        <v>64</v>
      </c>
      <c r="C16" s="300"/>
    </row>
    <row r="17" spans="1:3" s="1" customFormat="1" ht="17.25" customHeight="1">
      <c r="A17" s="11" t="s">
        <v>64</v>
      </c>
      <c r="B17" s="9">
        <v>0</v>
      </c>
      <c r="C17" s="300"/>
    </row>
    <row r="18" spans="1:3" s="1" customFormat="1" ht="17.25" customHeight="1">
      <c r="A18" s="11" t="s">
        <v>65</v>
      </c>
      <c r="B18" s="9">
        <v>-4</v>
      </c>
      <c r="C18" s="300"/>
    </row>
    <row r="19" spans="1:3" s="1" customFormat="1" ht="17.25" customHeight="1">
      <c r="A19" s="11" t="s">
        <v>66</v>
      </c>
      <c r="B19" s="9">
        <v>0</v>
      </c>
      <c r="C19" s="300"/>
    </row>
    <row r="20" spans="1:3" s="1" customFormat="1" ht="17.25" customHeight="1">
      <c r="A20" s="11" t="s">
        <v>67</v>
      </c>
      <c r="B20" s="9">
        <v>0</v>
      </c>
      <c r="C20" s="300"/>
    </row>
    <row r="21" spans="1:3" s="1" customFormat="1" ht="17.25" customHeight="1">
      <c r="A21" s="11" t="s">
        <v>68</v>
      </c>
      <c r="B21" s="9">
        <v>-10</v>
      </c>
      <c r="C21" s="300"/>
    </row>
    <row r="22" spans="1:3" s="1" customFormat="1" ht="17.25" customHeight="1">
      <c r="A22" s="11" t="s">
        <v>69</v>
      </c>
      <c r="B22" s="9">
        <v>0</v>
      </c>
      <c r="C22" s="300"/>
    </row>
    <row r="23" spans="1:3" s="1" customFormat="1" ht="17.25" customHeight="1">
      <c r="A23" s="11" t="s">
        <v>70</v>
      </c>
      <c r="B23" s="9">
        <v>0</v>
      </c>
      <c r="C23" s="300"/>
    </row>
    <row r="24" spans="1:3" s="1" customFormat="1" ht="17.25" customHeight="1">
      <c r="A24" s="11" t="s">
        <v>71</v>
      </c>
      <c r="B24" s="9">
        <v>0</v>
      </c>
      <c r="C24" s="300"/>
    </row>
    <row r="25" spans="1:3" s="1" customFormat="1" ht="17.25" customHeight="1">
      <c r="A25" s="11" t="s">
        <v>72</v>
      </c>
      <c r="B25" s="9">
        <v>0</v>
      </c>
      <c r="C25" s="300"/>
    </row>
    <row r="26" spans="1:3" s="1" customFormat="1" ht="17.25" customHeight="1">
      <c r="A26" s="11" t="s">
        <v>73</v>
      </c>
      <c r="B26" s="9">
        <v>-297</v>
      </c>
      <c r="C26" s="300"/>
    </row>
    <row r="27" spans="1:3" s="1" customFormat="1" ht="17.25" customHeight="1">
      <c r="A27" s="11" t="s">
        <v>74</v>
      </c>
      <c r="B27" s="9">
        <v>0</v>
      </c>
      <c r="C27" s="300"/>
    </row>
    <row r="28" spans="1:3" s="1" customFormat="1" ht="17.25" customHeight="1">
      <c r="A28" s="11" t="s">
        <v>75</v>
      </c>
      <c r="B28" s="9">
        <v>-693</v>
      </c>
      <c r="C28" s="300"/>
    </row>
    <row r="29" spans="1:3" s="1" customFormat="1" ht="17.25" customHeight="1">
      <c r="A29" s="11" t="s">
        <v>76</v>
      </c>
      <c r="B29" s="9">
        <v>0</v>
      </c>
      <c r="C29" s="300"/>
    </row>
    <row r="30" spans="1:3" s="1" customFormat="1" ht="17.25" customHeight="1">
      <c r="A30" s="11" t="s">
        <v>77</v>
      </c>
      <c r="B30" s="9">
        <v>565</v>
      </c>
      <c r="C30" s="300"/>
    </row>
    <row r="31" spans="1:3" s="1" customFormat="1" ht="17.25" customHeight="1">
      <c r="A31" s="11" t="s">
        <v>78</v>
      </c>
      <c r="B31" s="9">
        <v>0</v>
      </c>
      <c r="C31" s="300"/>
    </row>
    <row r="32" spans="1:3" s="1" customFormat="1" ht="17.25" customHeight="1">
      <c r="A32" s="11" t="s">
        <v>79</v>
      </c>
      <c r="B32" s="9">
        <v>0</v>
      </c>
      <c r="C32" s="300"/>
    </row>
    <row r="33" spans="1:3" s="1" customFormat="1" ht="17.25" customHeight="1">
      <c r="A33" s="97" t="s">
        <v>80</v>
      </c>
      <c r="B33" s="9">
        <f>SUM(B34:B36)</f>
        <v>0</v>
      </c>
      <c r="C33" s="300"/>
    </row>
    <row r="34" spans="1:3" s="1" customFormat="1" ht="17.25" customHeight="1">
      <c r="A34" s="11" t="s">
        <v>81</v>
      </c>
      <c r="B34" s="9">
        <v>0</v>
      </c>
      <c r="C34" s="300"/>
    </row>
    <row r="35" spans="1:3" s="1" customFormat="1" ht="17.25" customHeight="1">
      <c r="A35" s="11" t="s">
        <v>82</v>
      </c>
      <c r="B35" s="9">
        <v>0</v>
      </c>
      <c r="C35" s="300"/>
    </row>
    <row r="36" spans="1:3" s="1" customFormat="1" ht="17.25" customHeight="1">
      <c r="A36" s="11" t="s">
        <v>83</v>
      </c>
      <c r="B36" s="9">
        <v>0</v>
      </c>
      <c r="C36" s="300"/>
    </row>
    <row r="37" spans="1:3" s="1" customFormat="1" ht="17.25" customHeight="1">
      <c r="A37" s="97" t="s">
        <v>84</v>
      </c>
      <c r="B37" s="9">
        <f>B38+B39</f>
        <v>0</v>
      </c>
      <c r="C37" s="300"/>
    </row>
    <row r="38" spans="1:3" s="1" customFormat="1" ht="17.25" customHeight="1">
      <c r="A38" s="11" t="s">
        <v>85</v>
      </c>
      <c r="B38" s="9">
        <v>0</v>
      </c>
      <c r="C38" s="300"/>
    </row>
    <row r="39" spans="1:3" s="1" customFormat="1" ht="17.25" customHeight="1">
      <c r="A39" s="11" t="s">
        <v>86</v>
      </c>
      <c r="B39" s="9">
        <v>0</v>
      </c>
      <c r="C39" s="300"/>
    </row>
    <row r="40" spans="1:3" s="1" customFormat="1" ht="17.25" customHeight="1">
      <c r="A40" s="97" t="s">
        <v>87</v>
      </c>
      <c r="B40" s="9">
        <f>SUM(B41:B51)</f>
        <v>101492</v>
      </c>
      <c r="C40" s="300"/>
    </row>
    <row r="41" spans="1:3" s="1" customFormat="1" ht="17.25" customHeight="1">
      <c r="A41" s="11" t="s">
        <v>88</v>
      </c>
      <c r="B41" s="9">
        <v>106594</v>
      </c>
      <c r="C41" s="300"/>
    </row>
    <row r="42" spans="1:3" s="1" customFormat="1" ht="17.25" customHeight="1">
      <c r="A42" s="11" t="s">
        <v>89</v>
      </c>
      <c r="B42" s="9">
        <v>0</v>
      </c>
      <c r="C42" s="300"/>
    </row>
    <row r="43" spans="1:3" s="1" customFormat="1" ht="17.25" customHeight="1">
      <c r="A43" s="11" t="s">
        <v>90</v>
      </c>
      <c r="B43" s="9">
        <v>0</v>
      </c>
      <c r="C43" s="300"/>
    </row>
    <row r="44" spans="1:3" s="1" customFormat="1" ht="17.25" customHeight="1">
      <c r="A44" s="11" t="s">
        <v>91</v>
      </c>
      <c r="B44" s="9">
        <v>42</v>
      </c>
      <c r="C44" s="300"/>
    </row>
    <row r="45" spans="1:3" s="1" customFormat="1" ht="17.25" customHeight="1">
      <c r="A45" s="11" t="s">
        <v>92</v>
      </c>
      <c r="B45" s="9">
        <v>0</v>
      </c>
      <c r="C45" s="300"/>
    </row>
    <row r="46" spans="1:3" s="1" customFormat="1" ht="17.25" customHeight="1">
      <c r="A46" s="11" t="s">
        <v>93</v>
      </c>
      <c r="B46" s="9">
        <v>0</v>
      </c>
      <c r="C46" s="300"/>
    </row>
    <row r="47" spans="1:3" s="1" customFormat="1" ht="17.25" customHeight="1">
      <c r="A47" s="11" t="s">
        <v>94</v>
      </c>
      <c r="B47" s="9">
        <v>-1678</v>
      </c>
      <c r="C47" s="300"/>
    </row>
    <row r="48" spans="1:3" s="1" customFormat="1" ht="17.25" customHeight="1">
      <c r="A48" s="11" t="s">
        <v>95</v>
      </c>
      <c r="B48" s="9">
        <v>0</v>
      </c>
      <c r="C48" s="300"/>
    </row>
    <row r="49" spans="1:3" s="1" customFormat="1" ht="17.25" customHeight="1">
      <c r="A49" s="11" t="s">
        <v>96</v>
      </c>
      <c r="B49" s="9">
        <v>-3466</v>
      </c>
      <c r="C49" s="300"/>
    </row>
    <row r="50" spans="1:3" s="1" customFormat="1" ht="17.25" customHeight="1">
      <c r="A50" s="11" t="s">
        <v>97</v>
      </c>
      <c r="B50" s="9">
        <v>0</v>
      </c>
      <c r="C50" s="300"/>
    </row>
    <row r="51" spans="1:3" s="1" customFormat="1" ht="17.25" customHeight="1">
      <c r="A51" s="11" t="s">
        <v>98</v>
      </c>
      <c r="B51" s="9">
        <v>0</v>
      </c>
      <c r="C51" s="300"/>
    </row>
    <row r="52" spans="1:3" s="1" customFormat="1" ht="17.25" customHeight="1">
      <c r="A52" s="97" t="s">
        <v>99</v>
      </c>
      <c r="B52" s="9">
        <f>SUM(B53:B54)</f>
        <v>0</v>
      </c>
      <c r="C52" s="300"/>
    </row>
    <row r="53" spans="1:3" s="1" customFormat="1" ht="17.25" customHeight="1">
      <c r="A53" s="11" t="s">
        <v>100</v>
      </c>
      <c r="B53" s="9">
        <v>0</v>
      </c>
      <c r="C53" s="300"/>
    </row>
    <row r="54" spans="1:3" s="1" customFormat="1" ht="17.25" customHeight="1">
      <c r="A54" s="11" t="s">
        <v>101</v>
      </c>
      <c r="B54" s="9">
        <v>0</v>
      </c>
      <c r="C54" s="300"/>
    </row>
    <row r="55" spans="1:3" s="1" customFormat="1" ht="17.25" customHeight="1">
      <c r="A55" s="97" t="s">
        <v>102</v>
      </c>
      <c r="B55" s="9">
        <f>SUM(B56,B68,B74)</f>
        <v>0</v>
      </c>
      <c r="C55" s="300"/>
    </row>
    <row r="56" spans="1:3" s="1" customFormat="1" ht="17.25" customHeight="1">
      <c r="A56" s="97" t="s">
        <v>103</v>
      </c>
      <c r="B56" s="9">
        <f>SUM(B57:B67)</f>
        <v>0</v>
      </c>
      <c r="C56" s="300"/>
    </row>
    <row r="57" spans="1:3" s="1" customFormat="1" ht="17.25" customHeight="1">
      <c r="A57" s="11" t="s">
        <v>104</v>
      </c>
      <c r="B57" s="9">
        <v>0</v>
      </c>
      <c r="C57" s="300"/>
    </row>
    <row r="58" spans="1:3" s="1" customFormat="1" ht="17.25" customHeight="1">
      <c r="A58" s="11" t="s">
        <v>105</v>
      </c>
      <c r="B58" s="9">
        <v>0</v>
      </c>
      <c r="C58" s="300"/>
    </row>
    <row r="59" spans="1:3" s="1" customFormat="1" ht="17.25" customHeight="1">
      <c r="A59" s="11" t="s">
        <v>106</v>
      </c>
      <c r="B59" s="9">
        <v>0</v>
      </c>
      <c r="C59" s="300"/>
    </row>
    <row r="60" spans="1:3" s="1" customFormat="1" ht="17.25" customHeight="1">
      <c r="A60" s="11" t="s">
        <v>107</v>
      </c>
      <c r="B60" s="9">
        <v>0</v>
      </c>
      <c r="C60" s="300"/>
    </row>
    <row r="61" spans="1:3" s="1" customFormat="1" ht="17.25" customHeight="1">
      <c r="A61" s="11" t="s">
        <v>108</v>
      </c>
      <c r="B61" s="9">
        <v>0</v>
      </c>
      <c r="C61" s="300"/>
    </row>
    <row r="62" spans="1:3" s="1" customFormat="1" ht="17.25" customHeight="1">
      <c r="A62" s="11" t="s">
        <v>109</v>
      </c>
      <c r="B62" s="9">
        <v>0</v>
      </c>
      <c r="C62" s="300"/>
    </row>
    <row r="63" spans="1:3" s="1" customFormat="1" ht="17.25" customHeight="1">
      <c r="A63" s="11" t="s">
        <v>110</v>
      </c>
      <c r="B63" s="9">
        <v>0</v>
      </c>
      <c r="C63" s="300"/>
    </row>
    <row r="64" spans="1:3" s="1" customFormat="1" ht="17.25" customHeight="1">
      <c r="A64" s="11" t="s">
        <v>111</v>
      </c>
      <c r="B64" s="9">
        <v>0</v>
      </c>
      <c r="C64" s="300"/>
    </row>
    <row r="65" spans="1:3" s="1" customFormat="1" ht="17.25" customHeight="1">
      <c r="A65" s="11" t="s">
        <v>112</v>
      </c>
      <c r="B65" s="9">
        <v>0</v>
      </c>
      <c r="C65" s="300"/>
    </row>
    <row r="66" spans="1:3" s="1" customFormat="1" ht="17.25" customHeight="1">
      <c r="A66" s="11" t="s">
        <v>113</v>
      </c>
      <c r="B66" s="9">
        <v>0</v>
      </c>
      <c r="C66" s="300"/>
    </row>
    <row r="67" spans="1:3" s="1" customFormat="1" ht="17.25" customHeight="1">
      <c r="A67" s="11" t="s">
        <v>114</v>
      </c>
      <c r="B67" s="9">
        <v>0</v>
      </c>
      <c r="C67" s="300"/>
    </row>
    <row r="68" spans="1:3" s="1" customFormat="1" ht="17.25" customHeight="1">
      <c r="A68" s="97" t="s">
        <v>115</v>
      </c>
      <c r="B68" s="9">
        <f>SUM(B69:B73)</f>
        <v>0</v>
      </c>
      <c r="C68" s="300"/>
    </row>
    <row r="69" spans="1:3" s="1" customFormat="1" ht="17.25" customHeight="1">
      <c r="A69" s="11" t="s">
        <v>116</v>
      </c>
      <c r="B69" s="9">
        <v>0</v>
      </c>
      <c r="C69" s="300"/>
    </row>
    <row r="70" spans="1:3" s="1" customFormat="1" ht="17.25" customHeight="1">
      <c r="A70" s="11" t="s">
        <v>117</v>
      </c>
      <c r="B70" s="9">
        <v>0</v>
      </c>
      <c r="C70" s="300"/>
    </row>
    <row r="71" spans="1:3" s="1" customFormat="1" ht="17.25" customHeight="1">
      <c r="A71" s="11" t="s">
        <v>118</v>
      </c>
      <c r="B71" s="9">
        <v>0</v>
      </c>
      <c r="C71" s="300"/>
    </row>
    <row r="72" spans="1:3" s="1" customFormat="1" ht="17.25" customHeight="1">
      <c r="A72" s="11" t="s">
        <v>119</v>
      </c>
      <c r="B72" s="9">
        <v>0</v>
      </c>
      <c r="C72" s="300"/>
    </row>
    <row r="73" spans="1:3" s="1" customFormat="1" ht="17.25" customHeight="1">
      <c r="A73" s="11" t="s">
        <v>120</v>
      </c>
      <c r="B73" s="9">
        <v>0</v>
      </c>
      <c r="C73" s="300"/>
    </row>
    <row r="74" spans="1:3" s="1" customFormat="1" ht="17.25" customHeight="1">
      <c r="A74" s="97" t="s">
        <v>121</v>
      </c>
      <c r="B74" s="9">
        <v>0</v>
      </c>
      <c r="C74" s="300"/>
    </row>
    <row r="75" spans="1:3" s="1" customFormat="1" ht="17.25" customHeight="1">
      <c r="A75" s="97" t="s">
        <v>122</v>
      </c>
      <c r="B75" s="9">
        <f>SUM(B76:B92,B96:B101,B105,B110:B111,B115:B121,B138:B139,B142:B144,B149,B154,B159,B164,B169,B174,B179,B184,B189,B194)</f>
        <v>52303</v>
      </c>
      <c r="C75" s="300"/>
    </row>
    <row r="76" spans="1:3" s="1" customFormat="1" ht="17.25" customHeight="1">
      <c r="A76" s="97" t="s">
        <v>123</v>
      </c>
      <c r="B76" s="9">
        <v>0</v>
      </c>
      <c r="C76" s="300"/>
    </row>
    <row r="77" spans="1:3" s="1" customFormat="1" ht="17.25" customHeight="1">
      <c r="A77" s="97" t="s">
        <v>124</v>
      </c>
      <c r="B77" s="9">
        <v>0</v>
      </c>
      <c r="C77" s="300"/>
    </row>
    <row r="78" spans="1:3" s="1" customFormat="1" ht="17.25" customHeight="1">
      <c r="A78" s="97" t="s">
        <v>125</v>
      </c>
      <c r="B78" s="9">
        <v>0</v>
      </c>
      <c r="C78" s="300"/>
    </row>
    <row r="79" spans="1:3" s="1" customFormat="1" ht="17.25" customHeight="1">
      <c r="A79" s="97" t="s">
        <v>126</v>
      </c>
      <c r="B79" s="9">
        <v>0</v>
      </c>
      <c r="C79" s="300"/>
    </row>
    <row r="80" spans="1:3" s="1" customFormat="1" ht="17.25" customHeight="1">
      <c r="A80" s="97" t="s">
        <v>127</v>
      </c>
      <c r="B80" s="9">
        <v>0</v>
      </c>
      <c r="C80" s="300"/>
    </row>
    <row r="81" spans="1:3" s="1" customFormat="1" ht="17.25" customHeight="1">
      <c r="A81" s="97" t="s">
        <v>128</v>
      </c>
      <c r="B81" s="9">
        <v>0</v>
      </c>
      <c r="C81" s="300"/>
    </row>
    <row r="82" spans="1:3" s="1" customFormat="1" ht="17.25" customHeight="1">
      <c r="A82" s="97" t="s">
        <v>129</v>
      </c>
      <c r="B82" s="9">
        <v>0</v>
      </c>
      <c r="C82" s="300"/>
    </row>
    <row r="83" spans="1:3" s="1" customFormat="1" ht="17.25" customHeight="1">
      <c r="A83" s="97" t="s">
        <v>130</v>
      </c>
      <c r="B83" s="9">
        <v>0</v>
      </c>
      <c r="C83" s="300"/>
    </row>
    <row r="84" spans="1:3" s="1" customFormat="1" ht="17.25" customHeight="1">
      <c r="A84" s="97" t="s">
        <v>131</v>
      </c>
      <c r="B84" s="9">
        <v>0</v>
      </c>
      <c r="C84" s="300"/>
    </row>
    <row r="85" spans="1:3" s="1" customFormat="1" ht="17.25" customHeight="1">
      <c r="A85" s="97" t="s">
        <v>132</v>
      </c>
      <c r="B85" s="9">
        <v>0</v>
      </c>
      <c r="C85" s="300"/>
    </row>
    <row r="86" spans="1:3" s="1" customFormat="1" ht="17.25" customHeight="1">
      <c r="A86" s="97" t="s">
        <v>133</v>
      </c>
      <c r="B86" s="9">
        <v>0</v>
      </c>
      <c r="C86" s="300"/>
    </row>
    <row r="87" spans="1:3" s="1" customFormat="1" ht="17.25" customHeight="1">
      <c r="A87" s="97" t="s">
        <v>134</v>
      </c>
      <c r="B87" s="9">
        <v>0</v>
      </c>
      <c r="C87" s="300"/>
    </row>
    <row r="88" spans="1:3" s="1" customFormat="1" ht="17.25" customHeight="1">
      <c r="A88" s="97" t="s">
        <v>135</v>
      </c>
      <c r="B88" s="9">
        <v>0</v>
      </c>
      <c r="C88" s="300"/>
    </row>
    <row r="89" spans="1:3" s="1" customFormat="1" ht="17.25" customHeight="1">
      <c r="A89" s="97" t="s">
        <v>136</v>
      </c>
      <c r="B89" s="9">
        <v>0</v>
      </c>
      <c r="C89" s="300"/>
    </row>
    <row r="90" spans="1:3" s="1" customFormat="1" ht="17.25" customHeight="1">
      <c r="A90" s="97" t="s">
        <v>137</v>
      </c>
      <c r="B90" s="9">
        <v>0</v>
      </c>
      <c r="C90" s="300"/>
    </row>
    <row r="91" spans="1:3" s="1" customFormat="1" ht="17.25" customHeight="1">
      <c r="A91" s="97" t="s">
        <v>138</v>
      </c>
      <c r="B91" s="9">
        <v>0</v>
      </c>
      <c r="C91" s="300"/>
    </row>
    <row r="92" spans="1:3" s="1" customFormat="1" ht="17.25" customHeight="1">
      <c r="A92" s="97" t="s">
        <v>139</v>
      </c>
      <c r="B92" s="9">
        <f>SUM(B93:B95)</f>
        <v>0</v>
      </c>
      <c r="C92" s="300"/>
    </row>
    <row r="93" spans="1:3" s="1" customFormat="1" ht="17.25" customHeight="1">
      <c r="A93" s="11" t="s">
        <v>140</v>
      </c>
      <c r="B93" s="9">
        <v>0</v>
      </c>
      <c r="C93" s="300"/>
    </row>
    <row r="94" spans="1:3" s="1" customFormat="1" ht="17.25" customHeight="1">
      <c r="A94" s="11" t="s">
        <v>141</v>
      </c>
      <c r="B94" s="9">
        <v>0</v>
      </c>
      <c r="C94" s="300"/>
    </row>
    <row r="95" spans="1:3" s="1" customFormat="1" ht="17.25" customHeight="1">
      <c r="A95" s="11" t="s">
        <v>142</v>
      </c>
      <c r="B95" s="9">
        <v>0</v>
      </c>
      <c r="C95" s="300"/>
    </row>
    <row r="96" spans="1:3" s="1" customFormat="1" ht="17.25" customHeight="1">
      <c r="A96" s="97" t="s">
        <v>143</v>
      </c>
      <c r="B96" s="9">
        <v>0</v>
      </c>
      <c r="C96" s="300"/>
    </row>
    <row r="97" spans="1:3" s="1" customFormat="1" ht="17.25" customHeight="1">
      <c r="A97" s="97" t="s">
        <v>144</v>
      </c>
      <c r="B97" s="9">
        <v>0</v>
      </c>
      <c r="C97" s="300"/>
    </row>
    <row r="98" spans="1:3" s="1" customFormat="1" ht="17.25" customHeight="1">
      <c r="A98" s="97" t="s">
        <v>145</v>
      </c>
      <c r="B98" s="9">
        <v>0</v>
      </c>
      <c r="C98" s="300"/>
    </row>
    <row r="99" spans="1:3" s="1" customFormat="1" ht="17.25" customHeight="1">
      <c r="A99" s="97" t="s">
        <v>146</v>
      </c>
      <c r="B99" s="9">
        <v>0</v>
      </c>
      <c r="C99" s="300"/>
    </row>
    <row r="100" spans="1:3" s="1" customFormat="1" ht="17.25" customHeight="1">
      <c r="A100" s="97" t="s">
        <v>147</v>
      </c>
      <c r="B100" s="9">
        <v>0</v>
      </c>
      <c r="C100" s="300"/>
    </row>
    <row r="101" spans="1:3" s="1" customFormat="1" ht="17.25" customHeight="1">
      <c r="A101" s="97" t="s">
        <v>148</v>
      </c>
      <c r="B101" s="9">
        <f>SUM(B102:B104)</f>
        <v>0</v>
      </c>
      <c r="C101" s="300"/>
    </row>
    <row r="102" spans="1:3" s="1" customFormat="1" ht="17.25" customHeight="1">
      <c r="A102" s="11" t="s">
        <v>149</v>
      </c>
      <c r="B102" s="9">
        <v>0</v>
      </c>
      <c r="C102" s="300"/>
    </row>
    <row r="103" spans="1:3" s="1" customFormat="1" ht="17.25" customHeight="1">
      <c r="A103" s="11" t="s">
        <v>150</v>
      </c>
      <c r="B103" s="9">
        <v>0</v>
      </c>
      <c r="C103" s="300"/>
    </row>
    <row r="104" spans="1:3" s="1" customFormat="1" ht="17.25" customHeight="1">
      <c r="A104" s="11" t="s">
        <v>151</v>
      </c>
      <c r="B104" s="9">
        <v>0</v>
      </c>
      <c r="C104" s="300"/>
    </row>
    <row r="105" spans="1:3" s="1" customFormat="1" ht="17.25" customHeight="1">
      <c r="A105" s="97" t="s">
        <v>152</v>
      </c>
      <c r="B105" s="9">
        <f>SUM(B106:B109)</f>
        <v>0</v>
      </c>
      <c r="C105" s="300"/>
    </row>
    <row r="106" spans="1:3" s="1" customFormat="1" ht="17.25" customHeight="1">
      <c r="A106" s="11" t="s">
        <v>153</v>
      </c>
      <c r="B106" s="9">
        <v>0</v>
      </c>
      <c r="C106" s="300"/>
    </row>
    <row r="107" spans="1:3" s="1" customFormat="1" ht="17.25" customHeight="1">
      <c r="A107" s="11" t="s">
        <v>154</v>
      </c>
      <c r="B107" s="9">
        <v>0</v>
      </c>
      <c r="C107" s="300"/>
    </row>
    <row r="108" spans="1:3" s="1" customFormat="1" ht="17.25" customHeight="1">
      <c r="A108" s="11" t="s">
        <v>155</v>
      </c>
      <c r="B108" s="9">
        <v>0</v>
      </c>
      <c r="C108" s="300"/>
    </row>
    <row r="109" spans="1:3" s="1" customFormat="1" ht="17.25" customHeight="1">
      <c r="A109" s="11" t="s">
        <v>156</v>
      </c>
      <c r="B109" s="9">
        <v>0</v>
      </c>
      <c r="C109" s="300"/>
    </row>
    <row r="110" spans="1:3" s="1" customFormat="1" ht="17.25" customHeight="1">
      <c r="A110" s="97" t="s">
        <v>157</v>
      </c>
      <c r="B110" s="9">
        <v>0</v>
      </c>
      <c r="C110" s="300"/>
    </row>
    <row r="111" spans="1:3" s="1" customFormat="1" ht="17.25" customHeight="1">
      <c r="A111" s="97" t="s">
        <v>158</v>
      </c>
      <c r="B111" s="9">
        <f>SUM(B112:B114)</f>
        <v>0</v>
      </c>
      <c r="C111" s="300"/>
    </row>
    <row r="112" spans="1:3" s="1" customFormat="1" ht="17.25" customHeight="1">
      <c r="A112" s="11" t="s">
        <v>159</v>
      </c>
      <c r="B112" s="9">
        <v>0</v>
      </c>
      <c r="C112" s="300"/>
    </row>
    <row r="113" spans="1:3" s="1" customFormat="1" ht="17.25" customHeight="1">
      <c r="A113" s="11" t="s">
        <v>160</v>
      </c>
      <c r="B113" s="9">
        <v>0</v>
      </c>
      <c r="C113" s="300"/>
    </row>
    <row r="114" spans="1:3" s="1" customFormat="1" ht="17.25" customHeight="1">
      <c r="A114" s="11" t="s">
        <v>161</v>
      </c>
      <c r="B114" s="9">
        <v>0</v>
      </c>
      <c r="C114" s="300"/>
    </row>
    <row r="115" spans="1:3" s="1" customFormat="1" ht="17.25" customHeight="1">
      <c r="A115" s="97" t="s">
        <v>162</v>
      </c>
      <c r="B115" s="9">
        <v>0</v>
      </c>
      <c r="C115" s="300"/>
    </row>
    <row r="116" spans="1:3" s="1" customFormat="1" ht="17.25" customHeight="1">
      <c r="A116" s="97" t="s">
        <v>163</v>
      </c>
      <c r="B116" s="9">
        <v>0</v>
      </c>
      <c r="C116" s="300"/>
    </row>
    <row r="117" spans="1:3" s="1" customFormat="1" ht="17.25" customHeight="1">
      <c r="A117" s="97" t="s">
        <v>164</v>
      </c>
      <c r="B117" s="9">
        <v>0</v>
      </c>
      <c r="C117" s="300"/>
    </row>
    <row r="118" spans="1:3" s="1" customFormat="1" ht="17.25" customHeight="1">
      <c r="A118" s="97" t="s">
        <v>165</v>
      </c>
      <c r="B118" s="9">
        <v>0</v>
      </c>
      <c r="C118" s="300"/>
    </row>
    <row r="119" spans="1:3" s="1" customFormat="1" ht="17.25" customHeight="1">
      <c r="A119" s="97" t="s">
        <v>166</v>
      </c>
      <c r="B119" s="9">
        <v>6</v>
      </c>
      <c r="C119" s="300"/>
    </row>
    <row r="120" spans="1:3" s="1" customFormat="1" ht="17.25" customHeight="1">
      <c r="A120" s="97" t="s">
        <v>167</v>
      </c>
      <c r="B120" s="9">
        <v>46</v>
      </c>
      <c r="C120" s="300"/>
    </row>
    <row r="121" spans="1:3" s="1" customFormat="1" ht="17.25" customHeight="1">
      <c r="A121" s="97" t="s">
        <v>168</v>
      </c>
      <c r="B121" s="9">
        <f>SUM(B122:B137)</f>
        <v>50939</v>
      </c>
      <c r="C121" s="300"/>
    </row>
    <row r="122" spans="1:3" s="1" customFormat="1" ht="17.25" customHeight="1">
      <c r="A122" s="11" t="s">
        <v>169</v>
      </c>
      <c r="B122" s="9">
        <v>0</v>
      </c>
      <c r="C122" s="300"/>
    </row>
    <row r="123" spans="1:3" s="1" customFormat="1" ht="17.25" customHeight="1">
      <c r="A123" s="11" t="s">
        <v>170</v>
      </c>
      <c r="B123" s="9">
        <v>0</v>
      </c>
      <c r="C123" s="300"/>
    </row>
    <row r="124" spans="1:3" s="1" customFormat="1" ht="17.25" customHeight="1">
      <c r="A124" s="11" t="s">
        <v>171</v>
      </c>
      <c r="B124" s="9">
        <v>0</v>
      </c>
      <c r="C124" s="300"/>
    </row>
    <row r="125" spans="1:3" s="1" customFormat="1" ht="17.25" customHeight="1">
      <c r="A125" s="11" t="s">
        <v>172</v>
      </c>
      <c r="B125" s="9">
        <v>0</v>
      </c>
      <c r="C125" s="300"/>
    </row>
    <row r="126" spans="1:3" s="1" customFormat="1" ht="17.25" customHeight="1">
      <c r="A126" s="11" t="s">
        <v>173</v>
      </c>
      <c r="B126" s="9">
        <v>0</v>
      </c>
      <c r="C126" s="300"/>
    </row>
    <row r="127" spans="1:3" s="1" customFormat="1" ht="17.25" customHeight="1">
      <c r="A127" s="11" t="s">
        <v>174</v>
      </c>
      <c r="B127" s="9">
        <v>0</v>
      </c>
      <c r="C127" s="300"/>
    </row>
    <row r="128" spans="1:3" s="1" customFormat="1" ht="17.25" customHeight="1">
      <c r="A128" s="11" t="s">
        <v>175</v>
      </c>
      <c r="B128" s="9">
        <v>0</v>
      </c>
      <c r="C128" s="300"/>
    </row>
    <row r="129" spans="1:3" s="1" customFormat="1" ht="17.25" customHeight="1">
      <c r="A129" s="11" t="s">
        <v>176</v>
      </c>
      <c r="B129" s="9">
        <v>0</v>
      </c>
      <c r="C129" s="300"/>
    </row>
    <row r="130" spans="1:3" s="1" customFormat="1" ht="17.25" customHeight="1">
      <c r="A130" s="11" t="s">
        <v>177</v>
      </c>
      <c r="B130" s="9">
        <v>0</v>
      </c>
      <c r="C130" s="300"/>
    </row>
    <row r="131" spans="1:3" s="1" customFormat="1" ht="17.25" customHeight="1">
      <c r="A131" s="11" t="s">
        <v>178</v>
      </c>
      <c r="B131" s="9">
        <v>0</v>
      </c>
      <c r="C131" s="300"/>
    </row>
    <row r="132" spans="1:3" s="1" customFormat="1" ht="17.25" customHeight="1">
      <c r="A132" s="11" t="s">
        <v>179</v>
      </c>
      <c r="B132" s="9">
        <v>0</v>
      </c>
      <c r="C132" s="300"/>
    </row>
    <row r="133" spans="1:3" s="1" customFormat="1" ht="17.25" customHeight="1">
      <c r="A133" s="11" t="s">
        <v>180</v>
      </c>
      <c r="B133" s="9">
        <v>0</v>
      </c>
      <c r="C133" s="300"/>
    </row>
    <row r="134" spans="1:3" s="1" customFormat="1" ht="17.25" customHeight="1">
      <c r="A134" s="11" t="s">
        <v>181</v>
      </c>
      <c r="B134" s="9">
        <v>0</v>
      </c>
      <c r="C134" s="300"/>
    </row>
    <row r="135" spans="1:3" s="1" customFormat="1" ht="17.25" customHeight="1">
      <c r="A135" s="11" t="s">
        <v>182</v>
      </c>
      <c r="B135" s="9">
        <v>0</v>
      </c>
      <c r="C135" s="300"/>
    </row>
    <row r="136" spans="1:3" s="1" customFormat="1" ht="17.25" customHeight="1">
      <c r="A136" s="11" t="s">
        <v>183</v>
      </c>
      <c r="B136" s="9">
        <v>0</v>
      </c>
      <c r="C136" s="300"/>
    </row>
    <row r="137" spans="1:3" s="1" customFormat="1" ht="17.25" customHeight="1">
      <c r="A137" s="11" t="s">
        <v>184</v>
      </c>
      <c r="B137" s="9">
        <v>50939</v>
      </c>
      <c r="C137" s="300"/>
    </row>
    <row r="138" spans="1:3" s="1" customFormat="1" ht="17.25" customHeight="1">
      <c r="A138" s="97" t="s">
        <v>185</v>
      </c>
      <c r="B138" s="9">
        <v>0</v>
      </c>
      <c r="C138" s="300"/>
    </row>
    <row r="139" spans="1:3" s="1" customFormat="1" ht="17.25" customHeight="1">
      <c r="A139" s="97" t="s">
        <v>186</v>
      </c>
      <c r="B139" s="9">
        <f>B140+B141</f>
        <v>40</v>
      </c>
      <c r="C139" s="300"/>
    </row>
    <row r="140" spans="1:3" s="1" customFormat="1" ht="17.25" customHeight="1">
      <c r="A140" s="11" t="s">
        <v>187</v>
      </c>
      <c r="B140" s="9">
        <v>0</v>
      </c>
      <c r="C140" s="300"/>
    </row>
    <row r="141" spans="1:3" s="1" customFormat="1" ht="17.25" customHeight="1">
      <c r="A141" s="11" t="s">
        <v>188</v>
      </c>
      <c r="B141" s="9">
        <v>40</v>
      </c>
      <c r="C141" s="300"/>
    </row>
    <row r="142" spans="1:3" s="1" customFormat="1" ht="17.25" customHeight="1">
      <c r="A142" s="97" t="s">
        <v>189</v>
      </c>
      <c r="B142" s="9">
        <v>961</v>
      </c>
      <c r="C142" s="300"/>
    </row>
    <row r="143" spans="1:3" s="1" customFormat="1" ht="17.25" customHeight="1">
      <c r="A143" s="97" t="s">
        <v>190</v>
      </c>
      <c r="B143" s="9">
        <v>17</v>
      </c>
      <c r="C143" s="300"/>
    </row>
    <row r="144" spans="1:3" s="1" customFormat="1" ht="17.25" customHeight="1">
      <c r="A144" s="97" t="s">
        <v>191</v>
      </c>
      <c r="B144" s="9">
        <f>SUM(B145:B148)</f>
        <v>0</v>
      </c>
      <c r="C144" s="300"/>
    </row>
    <row r="145" spans="1:3" s="1" customFormat="1" ht="17.25" customHeight="1">
      <c r="A145" s="11" t="s">
        <v>192</v>
      </c>
      <c r="B145" s="9">
        <v>0</v>
      </c>
      <c r="C145" s="300"/>
    </row>
    <row r="146" spans="1:3" s="1" customFormat="1" ht="17.25" customHeight="1">
      <c r="A146" s="11" t="s">
        <v>193</v>
      </c>
      <c r="B146" s="9">
        <v>0</v>
      </c>
      <c r="C146" s="300"/>
    </row>
    <row r="147" spans="1:3" s="1" customFormat="1" ht="17.25" customHeight="1">
      <c r="A147" s="11" t="s">
        <v>194</v>
      </c>
      <c r="B147" s="9">
        <v>0</v>
      </c>
      <c r="C147" s="300"/>
    </row>
    <row r="148" spans="1:3" s="1" customFormat="1" ht="17.25" customHeight="1">
      <c r="A148" s="11" t="s">
        <v>195</v>
      </c>
      <c r="B148" s="9">
        <v>0</v>
      </c>
      <c r="C148" s="300"/>
    </row>
    <row r="149" spans="1:3" s="1" customFormat="1" ht="17.25" customHeight="1">
      <c r="A149" s="97" t="s">
        <v>196</v>
      </c>
      <c r="B149" s="9">
        <f>SUM(B150:B153)</f>
        <v>0</v>
      </c>
      <c r="C149" s="300"/>
    </row>
    <row r="150" spans="1:3" s="1" customFormat="1" ht="17.25" customHeight="1">
      <c r="A150" s="11" t="s">
        <v>197</v>
      </c>
      <c r="B150" s="9">
        <v>0</v>
      </c>
      <c r="C150" s="300"/>
    </row>
    <row r="151" spans="1:3" s="1" customFormat="1" ht="17.25" customHeight="1">
      <c r="A151" s="11" t="s">
        <v>198</v>
      </c>
      <c r="B151" s="9">
        <v>0</v>
      </c>
      <c r="C151" s="300"/>
    </row>
    <row r="152" spans="1:3" s="1" customFormat="1" ht="17.25" customHeight="1">
      <c r="A152" s="11" t="s">
        <v>199</v>
      </c>
      <c r="B152" s="9">
        <v>0</v>
      </c>
      <c r="C152" s="300"/>
    </row>
    <row r="153" spans="1:3" s="1" customFormat="1" ht="17.25" customHeight="1">
      <c r="A153" s="11" t="s">
        <v>200</v>
      </c>
      <c r="B153" s="9">
        <v>0</v>
      </c>
      <c r="C153" s="300"/>
    </row>
    <row r="154" spans="1:3" s="1" customFormat="1" ht="17.25" customHeight="1">
      <c r="A154" s="97" t="s">
        <v>201</v>
      </c>
      <c r="B154" s="9">
        <f>SUM(B155:B158)</f>
        <v>0</v>
      </c>
      <c r="C154" s="300"/>
    </row>
    <row r="155" spans="1:3" s="1" customFormat="1" ht="17.25" customHeight="1">
      <c r="A155" s="11" t="s">
        <v>202</v>
      </c>
      <c r="B155" s="9">
        <v>0</v>
      </c>
      <c r="C155" s="300"/>
    </row>
    <row r="156" spans="1:3" s="1" customFormat="1" ht="17.25" customHeight="1">
      <c r="A156" s="11" t="s">
        <v>203</v>
      </c>
      <c r="B156" s="9">
        <v>0</v>
      </c>
      <c r="C156" s="300"/>
    </row>
    <row r="157" spans="1:3" s="1" customFormat="1" ht="17.25" customHeight="1">
      <c r="A157" s="11" t="s">
        <v>204</v>
      </c>
      <c r="B157" s="9">
        <v>0</v>
      </c>
      <c r="C157" s="300"/>
    </row>
    <row r="158" spans="1:3" s="1" customFormat="1" ht="17.25" customHeight="1">
      <c r="A158" s="11" t="s">
        <v>205</v>
      </c>
      <c r="B158" s="9">
        <v>0</v>
      </c>
      <c r="C158" s="300"/>
    </row>
    <row r="159" spans="1:3" s="1" customFormat="1" ht="17.25" customHeight="1">
      <c r="A159" s="97" t="s">
        <v>206</v>
      </c>
      <c r="B159" s="9">
        <f>SUM(B160:B163)</f>
        <v>0</v>
      </c>
      <c r="C159" s="300"/>
    </row>
    <row r="160" spans="1:3" s="1" customFormat="1" ht="17.25" customHeight="1">
      <c r="A160" s="11" t="s">
        <v>207</v>
      </c>
      <c r="B160" s="9">
        <v>0</v>
      </c>
      <c r="C160" s="300"/>
    </row>
    <row r="161" spans="1:3" s="1" customFormat="1" ht="17.25" customHeight="1">
      <c r="A161" s="11" t="s">
        <v>208</v>
      </c>
      <c r="B161" s="9">
        <v>0</v>
      </c>
      <c r="C161" s="300"/>
    </row>
    <row r="162" spans="1:3" s="1" customFormat="1" ht="17.25" customHeight="1">
      <c r="A162" s="11" t="s">
        <v>209</v>
      </c>
      <c r="B162" s="9">
        <v>0</v>
      </c>
      <c r="C162" s="300"/>
    </row>
    <row r="163" spans="1:3" s="1" customFormat="1" ht="17.25" customHeight="1">
      <c r="A163" s="11" t="s">
        <v>210</v>
      </c>
      <c r="B163" s="9">
        <v>0</v>
      </c>
      <c r="C163" s="300"/>
    </row>
    <row r="164" spans="1:3" s="1" customFormat="1" ht="17.25" customHeight="1">
      <c r="A164" s="97" t="s">
        <v>211</v>
      </c>
      <c r="B164" s="9">
        <f>SUM(B165:B168)</f>
        <v>0</v>
      </c>
      <c r="C164" s="300"/>
    </row>
    <row r="165" spans="1:3" s="1" customFormat="1" ht="17.25" customHeight="1">
      <c r="A165" s="11" t="s">
        <v>192</v>
      </c>
      <c r="B165" s="9">
        <v>0</v>
      </c>
      <c r="C165" s="300"/>
    </row>
    <row r="166" spans="1:3" s="1" customFormat="1" ht="17.25" customHeight="1">
      <c r="A166" s="11" t="s">
        <v>193</v>
      </c>
      <c r="B166" s="9">
        <v>0</v>
      </c>
      <c r="C166" s="300"/>
    </row>
    <row r="167" spans="1:3" s="1" customFormat="1" ht="17.25" customHeight="1">
      <c r="A167" s="11" t="s">
        <v>194</v>
      </c>
      <c r="B167" s="9">
        <v>0</v>
      </c>
      <c r="C167" s="300"/>
    </row>
    <row r="168" spans="1:3" s="1" customFormat="1" ht="17.25" customHeight="1">
      <c r="A168" s="11" t="s">
        <v>195</v>
      </c>
      <c r="B168" s="9">
        <v>0</v>
      </c>
      <c r="C168" s="300"/>
    </row>
    <row r="169" spans="1:3" s="1" customFormat="1" ht="17.25" customHeight="1">
      <c r="A169" s="97" t="s">
        <v>212</v>
      </c>
      <c r="B169" s="9">
        <f>SUM(B170:B173)</f>
        <v>0</v>
      </c>
      <c r="C169" s="300"/>
    </row>
    <row r="170" spans="1:3" s="1" customFormat="1" ht="17.25" customHeight="1">
      <c r="A170" s="11" t="s">
        <v>197</v>
      </c>
      <c r="B170" s="9">
        <v>0</v>
      </c>
      <c r="C170" s="300"/>
    </row>
    <row r="171" spans="1:3" s="1" customFormat="1" ht="17.25" customHeight="1">
      <c r="A171" s="11" t="s">
        <v>198</v>
      </c>
      <c r="B171" s="9">
        <v>0</v>
      </c>
      <c r="C171" s="300"/>
    </row>
    <row r="172" spans="1:3" s="1" customFormat="1" ht="17.25" customHeight="1">
      <c r="A172" s="11" t="s">
        <v>199</v>
      </c>
      <c r="B172" s="9">
        <v>0</v>
      </c>
      <c r="C172" s="300"/>
    </row>
    <row r="173" spans="1:3" s="1" customFormat="1" ht="17.25" customHeight="1">
      <c r="A173" s="11" t="s">
        <v>200</v>
      </c>
      <c r="B173" s="9">
        <v>0</v>
      </c>
      <c r="C173" s="300"/>
    </row>
    <row r="174" spans="1:3" s="1" customFormat="1" ht="17.25" customHeight="1">
      <c r="A174" s="97" t="s">
        <v>213</v>
      </c>
      <c r="B174" s="9">
        <f>SUM(B175:B178)</f>
        <v>8</v>
      </c>
      <c r="C174" s="300"/>
    </row>
    <row r="175" spans="1:3" s="1" customFormat="1" ht="17.25" customHeight="1">
      <c r="A175" s="11" t="s">
        <v>202</v>
      </c>
      <c r="B175" s="9">
        <v>0</v>
      </c>
      <c r="C175" s="300"/>
    </row>
    <row r="176" spans="1:3" s="1" customFormat="1" ht="17.25" customHeight="1">
      <c r="A176" s="11" t="s">
        <v>203</v>
      </c>
      <c r="B176" s="9">
        <v>8</v>
      </c>
      <c r="C176" s="300"/>
    </row>
    <row r="177" spans="1:3" s="1" customFormat="1" ht="17.25" customHeight="1">
      <c r="A177" s="11" t="s">
        <v>204</v>
      </c>
      <c r="B177" s="9">
        <v>0</v>
      </c>
      <c r="C177" s="300"/>
    </row>
    <row r="178" spans="1:3" s="1" customFormat="1" ht="17.25" customHeight="1">
      <c r="A178" s="11" t="s">
        <v>205</v>
      </c>
      <c r="B178" s="9">
        <v>0</v>
      </c>
      <c r="C178" s="300"/>
    </row>
    <row r="179" spans="1:3" s="1" customFormat="1" ht="17.25" customHeight="1">
      <c r="A179" s="97" t="s">
        <v>214</v>
      </c>
      <c r="B179" s="9">
        <f>SUM(B180:B183)</f>
        <v>0</v>
      </c>
      <c r="C179" s="300"/>
    </row>
    <row r="180" spans="1:3" s="1" customFormat="1" ht="17.25" customHeight="1">
      <c r="A180" s="11" t="s">
        <v>207</v>
      </c>
      <c r="B180" s="9">
        <v>0</v>
      </c>
      <c r="C180" s="300"/>
    </row>
    <row r="181" spans="1:3" s="1" customFormat="1" ht="17.25" customHeight="1">
      <c r="A181" s="11" t="s">
        <v>208</v>
      </c>
      <c r="B181" s="9">
        <v>0</v>
      </c>
      <c r="C181" s="300"/>
    </row>
    <row r="182" spans="1:3" s="1" customFormat="1" ht="17.25" customHeight="1">
      <c r="A182" s="11" t="s">
        <v>209</v>
      </c>
      <c r="B182" s="9">
        <v>0</v>
      </c>
      <c r="C182" s="300"/>
    </row>
    <row r="183" spans="1:3" s="1" customFormat="1" ht="17.25" customHeight="1">
      <c r="A183" s="11" t="s">
        <v>210</v>
      </c>
      <c r="B183" s="9">
        <v>0</v>
      </c>
      <c r="C183" s="300"/>
    </row>
    <row r="184" spans="1:3" s="1" customFormat="1" ht="17.25" customHeight="1">
      <c r="A184" s="97" t="s">
        <v>215</v>
      </c>
      <c r="B184" s="9">
        <f>SUM(B185:B188)</f>
        <v>0</v>
      </c>
      <c r="C184" s="300"/>
    </row>
    <row r="185" spans="1:3" s="1" customFormat="1" ht="17.25" customHeight="1">
      <c r="A185" s="11" t="s">
        <v>216</v>
      </c>
      <c r="B185" s="9">
        <v>0</v>
      </c>
      <c r="C185" s="300"/>
    </row>
    <row r="186" spans="1:3" s="1" customFormat="1" ht="17.25" customHeight="1">
      <c r="A186" s="11" t="s">
        <v>217</v>
      </c>
      <c r="B186" s="9">
        <v>0</v>
      </c>
      <c r="C186" s="300"/>
    </row>
    <row r="187" spans="1:3" s="1" customFormat="1" ht="17.25" customHeight="1">
      <c r="A187" s="11" t="s">
        <v>218</v>
      </c>
      <c r="B187" s="9">
        <v>0</v>
      </c>
      <c r="C187" s="300"/>
    </row>
    <row r="188" spans="1:3" s="1" customFormat="1" ht="17.25" customHeight="1">
      <c r="A188" s="11" t="s">
        <v>219</v>
      </c>
      <c r="B188" s="9">
        <v>0</v>
      </c>
      <c r="C188" s="300"/>
    </row>
    <row r="189" spans="1:3" s="1" customFormat="1" ht="17.25" customHeight="1">
      <c r="A189" s="97" t="s">
        <v>220</v>
      </c>
      <c r="B189" s="9">
        <f>SUM(B190:B193)</f>
        <v>0</v>
      </c>
      <c r="C189" s="300"/>
    </row>
    <row r="190" spans="1:3" s="1" customFormat="1" ht="17.25" customHeight="1">
      <c r="A190" s="11" t="s">
        <v>216</v>
      </c>
      <c r="B190" s="9">
        <v>0</v>
      </c>
      <c r="C190" s="300"/>
    </row>
    <row r="191" spans="1:3" s="1" customFormat="1" ht="17.25" customHeight="1">
      <c r="A191" s="11" t="s">
        <v>217</v>
      </c>
      <c r="B191" s="9">
        <v>0</v>
      </c>
      <c r="C191" s="300"/>
    </row>
    <row r="192" spans="1:3" s="1" customFormat="1" ht="17.25" customHeight="1">
      <c r="A192" s="11" t="s">
        <v>218</v>
      </c>
      <c r="B192" s="9">
        <v>0</v>
      </c>
      <c r="C192" s="300"/>
    </row>
    <row r="193" spans="1:3" s="1" customFormat="1" ht="17.25" customHeight="1">
      <c r="A193" s="11" t="s">
        <v>219</v>
      </c>
      <c r="B193" s="9">
        <v>0</v>
      </c>
      <c r="C193" s="300"/>
    </row>
    <row r="194" spans="1:3" s="1" customFormat="1" ht="17.25" customHeight="1">
      <c r="A194" s="97" t="s">
        <v>221</v>
      </c>
      <c r="B194" s="9">
        <f>SUM(B195:B197)</f>
        <v>286</v>
      </c>
      <c r="C194" s="300"/>
    </row>
    <row r="195" spans="1:3" s="1" customFormat="1" ht="17.25" customHeight="1">
      <c r="A195" s="11" t="s">
        <v>222</v>
      </c>
      <c r="B195" s="9">
        <v>286</v>
      </c>
      <c r="C195" s="300"/>
    </row>
    <row r="196" spans="1:3" s="1" customFormat="1" ht="17.25" customHeight="1">
      <c r="A196" s="11" t="s">
        <v>223</v>
      </c>
      <c r="B196" s="9">
        <v>0</v>
      </c>
      <c r="C196" s="300"/>
    </row>
    <row r="197" spans="1:3" s="1" customFormat="1" ht="17.25" customHeight="1">
      <c r="A197" s="11" t="s">
        <v>224</v>
      </c>
      <c r="B197" s="9">
        <v>0</v>
      </c>
      <c r="C197" s="300"/>
    </row>
    <row r="198" spans="1:3" s="1" customFormat="1" ht="17.25" customHeight="1">
      <c r="A198" s="97" t="s">
        <v>225</v>
      </c>
      <c r="B198" s="9">
        <f>SUM(B199:B221,B225,B228,B229,B233:B238,B250:B252,B257,B262)</f>
        <v>0</v>
      </c>
      <c r="C198" s="300"/>
    </row>
    <row r="199" spans="1:3" s="1" customFormat="1" ht="17.25" customHeight="1">
      <c r="A199" s="97" t="s">
        <v>226</v>
      </c>
      <c r="B199" s="9">
        <v>0</v>
      </c>
      <c r="C199" s="300"/>
    </row>
    <row r="200" spans="1:3" s="1" customFormat="1" ht="17.25" customHeight="1">
      <c r="A200" s="97" t="s">
        <v>227</v>
      </c>
      <c r="B200" s="9">
        <v>0</v>
      </c>
      <c r="C200" s="300"/>
    </row>
    <row r="201" spans="1:3" s="1" customFormat="1" ht="17.25" customHeight="1">
      <c r="A201" s="97" t="s">
        <v>228</v>
      </c>
      <c r="B201" s="9">
        <v>0</v>
      </c>
      <c r="C201" s="300"/>
    </row>
    <row r="202" spans="1:3" s="1" customFormat="1" ht="17.25" customHeight="1">
      <c r="A202" s="97" t="s">
        <v>229</v>
      </c>
      <c r="B202" s="9">
        <v>0</v>
      </c>
      <c r="C202" s="300"/>
    </row>
    <row r="203" spans="1:3" s="1" customFormat="1" ht="17.25" customHeight="1">
      <c r="A203" s="97" t="s">
        <v>230</v>
      </c>
      <c r="B203" s="9">
        <v>0</v>
      </c>
      <c r="C203" s="300"/>
    </row>
    <row r="204" spans="1:3" s="1" customFormat="1" ht="17.25" customHeight="1">
      <c r="A204" s="97" t="s">
        <v>231</v>
      </c>
      <c r="B204" s="9">
        <v>0</v>
      </c>
      <c r="C204" s="300"/>
    </row>
    <row r="205" spans="1:3" s="1" customFormat="1" ht="17.25" customHeight="1">
      <c r="A205" s="97" t="s">
        <v>232</v>
      </c>
      <c r="B205" s="9">
        <v>0</v>
      </c>
      <c r="C205" s="300"/>
    </row>
    <row r="206" spans="1:3" s="1" customFormat="1" ht="17.25" customHeight="1">
      <c r="A206" s="97" t="s">
        <v>233</v>
      </c>
      <c r="B206" s="9">
        <v>0</v>
      </c>
      <c r="C206" s="300"/>
    </row>
    <row r="207" spans="1:3" s="1" customFormat="1" ht="17.25" customHeight="1">
      <c r="A207" s="97" t="s">
        <v>234</v>
      </c>
      <c r="B207" s="9">
        <v>0</v>
      </c>
      <c r="C207" s="300"/>
    </row>
    <row r="208" spans="1:3" s="1" customFormat="1" ht="17.25" customHeight="1">
      <c r="A208" s="97" t="s">
        <v>235</v>
      </c>
      <c r="B208" s="9">
        <v>0</v>
      </c>
      <c r="C208" s="300"/>
    </row>
    <row r="209" spans="1:3" s="1" customFormat="1" ht="17.25" customHeight="1">
      <c r="A209" s="97" t="s">
        <v>236</v>
      </c>
      <c r="B209" s="9">
        <v>0</v>
      </c>
      <c r="C209" s="300"/>
    </row>
    <row r="210" spans="1:3" s="1" customFormat="1" ht="17.25" customHeight="1">
      <c r="A210" s="97" t="s">
        <v>237</v>
      </c>
      <c r="B210" s="9">
        <v>0</v>
      </c>
      <c r="C210" s="300"/>
    </row>
    <row r="211" spans="1:3" s="1" customFormat="1" ht="17.25" customHeight="1">
      <c r="A211" s="97" t="s">
        <v>238</v>
      </c>
      <c r="B211" s="9">
        <v>0</v>
      </c>
      <c r="C211" s="300"/>
    </row>
    <row r="212" spans="1:3" s="1" customFormat="1" ht="17.25" customHeight="1">
      <c r="A212" s="97" t="s">
        <v>239</v>
      </c>
      <c r="B212" s="9">
        <v>0</v>
      </c>
      <c r="C212" s="300"/>
    </row>
    <row r="213" spans="1:3" s="1" customFormat="1" ht="17.25" customHeight="1">
      <c r="A213" s="97" t="s">
        <v>240</v>
      </c>
      <c r="B213" s="9">
        <v>0</v>
      </c>
      <c r="C213" s="300"/>
    </row>
    <row r="214" spans="1:3" s="1" customFormat="1" ht="17.25" customHeight="1">
      <c r="A214" s="97" t="s">
        <v>241</v>
      </c>
      <c r="B214" s="9">
        <v>0</v>
      </c>
      <c r="C214" s="300"/>
    </row>
    <row r="215" spans="1:3" s="1" customFormat="1" ht="17.25" customHeight="1">
      <c r="A215" s="97" t="s">
        <v>242</v>
      </c>
      <c r="B215" s="9">
        <v>0</v>
      </c>
      <c r="C215" s="300"/>
    </row>
    <row r="216" spans="1:3" s="1" customFormat="1" ht="17.25" customHeight="1">
      <c r="A216" s="97" t="s">
        <v>243</v>
      </c>
      <c r="B216" s="9">
        <v>0</v>
      </c>
      <c r="C216" s="300"/>
    </row>
    <row r="217" spans="1:3" s="1" customFormat="1" ht="17.25" customHeight="1">
      <c r="A217" s="97" t="s">
        <v>244</v>
      </c>
      <c r="B217" s="9">
        <v>0</v>
      </c>
      <c r="C217" s="300"/>
    </row>
    <row r="218" spans="1:3" s="1" customFormat="1" ht="17.25" customHeight="1">
      <c r="A218" s="97" t="s">
        <v>245</v>
      </c>
      <c r="B218" s="9">
        <v>0</v>
      </c>
      <c r="C218" s="300"/>
    </row>
    <row r="219" spans="1:3" s="1" customFormat="1" ht="17.25" customHeight="1">
      <c r="A219" s="97" t="s">
        <v>246</v>
      </c>
      <c r="B219" s="9">
        <v>0</v>
      </c>
      <c r="C219" s="300"/>
    </row>
    <row r="220" spans="1:3" s="1" customFormat="1" ht="17.25" customHeight="1">
      <c r="A220" s="97" t="s">
        <v>247</v>
      </c>
      <c r="B220" s="9">
        <v>0</v>
      </c>
      <c r="C220" s="300"/>
    </row>
    <row r="221" spans="1:3" s="1" customFormat="1" ht="17.25" customHeight="1">
      <c r="A221" s="97" t="s">
        <v>248</v>
      </c>
      <c r="B221" s="9">
        <f>SUM(B222:B224)</f>
        <v>0</v>
      </c>
      <c r="C221" s="300"/>
    </row>
    <row r="222" spans="1:3" s="1" customFormat="1" ht="17.25" customHeight="1">
      <c r="A222" s="11" t="s">
        <v>249</v>
      </c>
      <c r="B222" s="9">
        <v>0</v>
      </c>
      <c r="C222" s="300"/>
    </row>
    <row r="223" spans="1:3" s="1" customFormat="1" ht="17.25" customHeight="1">
      <c r="A223" s="11" t="s">
        <v>250</v>
      </c>
      <c r="B223" s="9">
        <v>0</v>
      </c>
      <c r="C223" s="300"/>
    </row>
    <row r="224" spans="1:3" s="1" customFormat="1" ht="17.25" customHeight="1">
      <c r="A224" s="11" t="s">
        <v>251</v>
      </c>
      <c r="B224" s="9">
        <v>0</v>
      </c>
      <c r="C224" s="300"/>
    </row>
    <row r="225" spans="1:3" s="1" customFormat="1" ht="17.25" customHeight="1">
      <c r="A225" s="97" t="s">
        <v>252</v>
      </c>
      <c r="B225" s="9">
        <f>SUM(B226:B227)</f>
        <v>0</v>
      </c>
      <c r="C225" s="300"/>
    </row>
    <row r="226" spans="1:3" s="1" customFormat="1" ht="17.25" customHeight="1">
      <c r="A226" s="11" t="s">
        <v>253</v>
      </c>
      <c r="B226" s="9">
        <v>0</v>
      </c>
      <c r="C226" s="300"/>
    </row>
    <row r="227" spans="1:3" s="1" customFormat="1" ht="17.25" customHeight="1">
      <c r="A227" s="11" t="s">
        <v>254</v>
      </c>
      <c r="B227" s="9">
        <v>0</v>
      </c>
      <c r="C227" s="300"/>
    </row>
    <row r="228" spans="1:3" s="1" customFormat="1" ht="17.25" customHeight="1">
      <c r="A228" s="97" t="s">
        <v>255</v>
      </c>
      <c r="B228" s="9">
        <v>0</v>
      </c>
      <c r="C228" s="300"/>
    </row>
    <row r="229" spans="1:3" s="1" customFormat="1" ht="17.25" customHeight="1">
      <c r="A229" s="97" t="s">
        <v>256</v>
      </c>
      <c r="B229" s="9">
        <f>SUM(B230:B232)</f>
        <v>0</v>
      </c>
      <c r="C229" s="300"/>
    </row>
    <row r="230" spans="1:3" s="1" customFormat="1" ht="17.25" customHeight="1">
      <c r="A230" s="11" t="s">
        <v>257</v>
      </c>
      <c r="B230" s="9">
        <v>0</v>
      </c>
      <c r="C230" s="300"/>
    </row>
    <row r="231" spans="1:3" s="1" customFormat="1" ht="17.25" customHeight="1">
      <c r="A231" s="11" t="s">
        <v>258</v>
      </c>
      <c r="B231" s="9">
        <v>0</v>
      </c>
      <c r="C231" s="300"/>
    </row>
    <row r="232" spans="1:3" s="1" customFormat="1" ht="17.25" customHeight="1">
      <c r="A232" s="11" t="s">
        <v>259</v>
      </c>
      <c r="B232" s="9">
        <v>0</v>
      </c>
      <c r="C232" s="300"/>
    </row>
    <row r="233" spans="1:3" s="1" customFormat="1" ht="17.25" customHeight="1">
      <c r="A233" s="97" t="s">
        <v>260</v>
      </c>
      <c r="B233" s="9">
        <v>0</v>
      </c>
      <c r="C233" s="300"/>
    </row>
    <row r="234" spans="1:3" s="1" customFormat="1" ht="17.25" customHeight="1">
      <c r="A234" s="97" t="s">
        <v>261</v>
      </c>
      <c r="B234" s="9">
        <v>0</v>
      </c>
      <c r="C234" s="300"/>
    </row>
    <row r="235" spans="1:3" s="1" customFormat="1" ht="17.25" customHeight="1">
      <c r="A235" s="97" t="s">
        <v>262</v>
      </c>
      <c r="B235" s="9">
        <v>0</v>
      </c>
      <c r="C235" s="300"/>
    </row>
    <row r="236" spans="1:3" s="1" customFormat="1" ht="17.25" customHeight="1">
      <c r="A236" s="97" t="s">
        <v>263</v>
      </c>
      <c r="B236" s="9">
        <v>0</v>
      </c>
      <c r="C236" s="300"/>
    </row>
    <row r="237" spans="1:3" s="1" customFormat="1" ht="17.25" customHeight="1">
      <c r="A237" s="97" t="s">
        <v>264</v>
      </c>
      <c r="B237" s="9">
        <v>0</v>
      </c>
      <c r="C237" s="300"/>
    </row>
    <row r="238" spans="1:3" s="1" customFormat="1" ht="17.25" customHeight="1">
      <c r="A238" s="97" t="s">
        <v>265</v>
      </c>
      <c r="B238" s="9">
        <f>SUM(B239:B249)</f>
        <v>0</v>
      </c>
      <c r="C238" s="300"/>
    </row>
    <row r="239" spans="1:3" s="1" customFormat="1" ht="17.25" customHeight="1">
      <c r="A239" s="11" t="s">
        <v>266</v>
      </c>
      <c r="B239" s="9">
        <v>0</v>
      </c>
      <c r="C239" s="300"/>
    </row>
    <row r="240" spans="1:3" s="1" customFormat="1" ht="17.25" customHeight="1">
      <c r="A240" s="11" t="s">
        <v>267</v>
      </c>
      <c r="B240" s="9">
        <v>0</v>
      </c>
      <c r="C240" s="300"/>
    </row>
    <row r="241" spans="1:3" s="1" customFormat="1" ht="17.25" customHeight="1">
      <c r="A241" s="11" t="s">
        <v>268</v>
      </c>
      <c r="B241" s="9">
        <v>0</v>
      </c>
      <c r="C241" s="300"/>
    </row>
    <row r="242" spans="1:3" s="1" customFormat="1" ht="17.25" customHeight="1">
      <c r="A242" s="11" t="s">
        <v>269</v>
      </c>
      <c r="B242" s="9">
        <v>0</v>
      </c>
      <c r="C242" s="300"/>
    </row>
    <row r="243" spans="1:3" s="1" customFormat="1" ht="15" customHeight="1">
      <c r="A243" s="11" t="s">
        <v>270</v>
      </c>
      <c r="B243" s="9">
        <v>0</v>
      </c>
      <c r="C243" s="300"/>
    </row>
    <row r="244" spans="1:3" s="1" customFormat="1" ht="15" customHeight="1">
      <c r="A244" s="11" t="s">
        <v>271</v>
      </c>
      <c r="B244" s="9">
        <v>0</v>
      </c>
      <c r="C244" s="300"/>
    </row>
    <row r="245" spans="1:3" s="1" customFormat="1" ht="15" customHeight="1">
      <c r="A245" s="11" t="s">
        <v>272</v>
      </c>
      <c r="B245" s="9">
        <v>0</v>
      </c>
      <c r="C245" s="300"/>
    </row>
    <row r="246" spans="1:3" s="1" customFormat="1" ht="17.25" customHeight="1">
      <c r="A246" s="11" t="s">
        <v>273</v>
      </c>
      <c r="B246" s="9">
        <v>0</v>
      </c>
      <c r="C246" s="300"/>
    </row>
    <row r="247" spans="1:3" s="1" customFormat="1" ht="17.25" customHeight="1">
      <c r="A247" s="11" t="s">
        <v>274</v>
      </c>
      <c r="B247" s="9">
        <v>0</v>
      </c>
      <c r="C247" s="300"/>
    </row>
    <row r="248" spans="1:3" s="1" customFormat="1" ht="17.25" customHeight="1">
      <c r="A248" s="11" t="s">
        <v>275</v>
      </c>
      <c r="B248" s="9">
        <v>0</v>
      </c>
      <c r="C248" s="300"/>
    </row>
    <row r="249" spans="1:3" s="1" customFormat="1" ht="17.25" customHeight="1">
      <c r="A249" s="11" t="s">
        <v>276</v>
      </c>
      <c r="B249" s="9">
        <v>0</v>
      </c>
      <c r="C249" s="300"/>
    </row>
    <row r="250" spans="1:3" s="1" customFormat="1" ht="17.25" customHeight="1">
      <c r="A250" s="97" t="s">
        <v>277</v>
      </c>
      <c r="B250" s="9">
        <v>0</v>
      </c>
      <c r="C250" s="300"/>
    </row>
    <row r="251" spans="1:3" s="1" customFormat="1" ht="17.25" customHeight="1">
      <c r="A251" s="97" t="s">
        <v>278</v>
      </c>
      <c r="B251" s="9">
        <v>0</v>
      </c>
      <c r="C251" s="300"/>
    </row>
    <row r="252" spans="1:3" s="1" customFormat="1" ht="17.25" customHeight="1">
      <c r="A252" s="97" t="s">
        <v>279</v>
      </c>
      <c r="B252" s="9">
        <f>SUM(B253:B256)</f>
        <v>0</v>
      </c>
      <c r="C252" s="300"/>
    </row>
    <row r="253" spans="1:3" s="1" customFormat="1" ht="17.25" customHeight="1">
      <c r="A253" s="11" t="s">
        <v>280</v>
      </c>
      <c r="B253" s="9">
        <v>0</v>
      </c>
      <c r="C253" s="300"/>
    </row>
    <row r="254" spans="1:3" s="1" customFormat="1" ht="17.25" customHeight="1">
      <c r="A254" s="11" t="s">
        <v>281</v>
      </c>
      <c r="B254" s="9">
        <v>0</v>
      </c>
      <c r="C254" s="300"/>
    </row>
    <row r="255" spans="1:3" s="1" customFormat="1" ht="17.25" customHeight="1">
      <c r="A255" s="11" t="s">
        <v>282</v>
      </c>
      <c r="B255" s="9">
        <v>0</v>
      </c>
      <c r="C255" s="300"/>
    </row>
    <row r="256" spans="1:3" s="1" customFormat="1" ht="17.25" customHeight="1">
      <c r="A256" s="11" t="s">
        <v>283</v>
      </c>
      <c r="B256" s="9">
        <v>0</v>
      </c>
      <c r="C256" s="300"/>
    </row>
    <row r="257" spans="1:3" s="1" customFormat="1" ht="17.25" customHeight="1">
      <c r="A257" s="97" t="s">
        <v>284</v>
      </c>
      <c r="B257" s="9">
        <f>SUM(B258:B261)</f>
        <v>0</v>
      </c>
      <c r="C257" s="300"/>
    </row>
    <row r="258" spans="1:3" s="1" customFormat="1" ht="17.25" customHeight="1">
      <c r="A258" s="11" t="s">
        <v>285</v>
      </c>
      <c r="B258" s="9">
        <v>0</v>
      </c>
      <c r="C258" s="300"/>
    </row>
    <row r="259" spans="1:3" s="1" customFormat="1" ht="17.25" customHeight="1">
      <c r="A259" s="11" t="s">
        <v>286</v>
      </c>
      <c r="B259" s="9">
        <v>0</v>
      </c>
      <c r="C259" s="300"/>
    </row>
    <row r="260" spans="1:3" s="1" customFormat="1" ht="17.25" customHeight="1">
      <c r="A260" s="11" t="s">
        <v>287</v>
      </c>
      <c r="B260" s="9">
        <v>0</v>
      </c>
      <c r="C260" s="300"/>
    </row>
    <row r="261" spans="1:3" s="1" customFormat="1" ht="17.25" customHeight="1">
      <c r="A261" s="11" t="s">
        <v>288</v>
      </c>
      <c r="B261" s="9">
        <v>0</v>
      </c>
      <c r="C261" s="300"/>
    </row>
    <row r="262" spans="1:3" s="1" customFormat="1" ht="17.25" customHeight="1">
      <c r="A262" s="97" t="s">
        <v>289</v>
      </c>
      <c r="B262" s="9">
        <v>0</v>
      </c>
      <c r="C262" s="300"/>
    </row>
    <row r="263" spans="1:3" s="1" customFormat="1" ht="17.25" customHeight="1">
      <c r="A263" s="97" t="s">
        <v>290</v>
      </c>
      <c r="B263" s="9">
        <f>SUM(B264,B268:B270)</f>
        <v>2722</v>
      </c>
      <c r="C263" s="300"/>
    </row>
    <row r="264" spans="1:3" s="1" customFormat="1" ht="17.25" customHeight="1">
      <c r="A264" s="97" t="s">
        <v>291</v>
      </c>
      <c r="B264" s="9">
        <f>SUM(B265:B267)</f>
        <v>2982</v>
      </c>
      <c r="C264" s="300"/>
    </row>
    <row r="265" spans="1:3" s="1" customFormat="1" ht="17.25" customHeight="1">
      <c r="A265" s="11" t="s">
        <v>292</v>
      </c>
      <c r="B265" s="9">
        <v>0</v>
      </c>
      <c r="C265" s="300"/>
    </row>
    <row r="266" spans="1:3" s="1" customFormat="1" ht="17.25" customHeight="1">
      <c r="A266" s="11" t="s">
        <v>293</v>
      </c>
      <c r="B266" s="9">
        <v>0</v>
      </c>
      <c r="C266" s="300"/>
    </row>
    <row r="267" spans="1:3" s="1" customFormat="1" ht="17.25" customHeight="1">
      <c r="A267" s="11" t="s">
        <v>294</v>
      </c>
      <c r="B267" s="9">
        <v>2982</v>
      </c>
      <c r="C267" s="300"/>
    </row>
    <row r="268" spans="1:3" s="1" customFormat="1" ht="17.25" customHeight="1">
      <c r="A268" s="97" t="s">
        <v>295</v>
      </c>
      <c r="B268" s="9">
        <v>-252</v>
      </c>
      <c r="C268" s="300"/>
    </row>
    <row r="269" spans="1:3" s="1" customFormat="1" ht="17.25" customHeight="1">
      <c r="A269" s="97" t="s">
        <v>296</v>
      </c>
      <c r="B269" s="9">
        <v>-9</v>
      </c>
      <c r="C269" s="300"/>
    </row>
    <row r="270" spans="1:3" s="1" customFormat="1" ht="17.25" customHeight="1">
      <c r="A270" s="97" t="s">
        <v>297</v>
      </c>
      <c r="B270" s="9">
        <v>1</v>
      </c>
      <c r="C270" s="300"/>
    </row>
    <row r="271" spans="1:3" s="1" customFormat="1" ht="17.25" customHeight="1">
      <c r="A271" s="97" t="s">
        <v>298</v>
      </c>
      <c r="B271" s="9">
        <f>SUM(B272:B275)</f>
        <v>2667</v>
      </c>
      <c r="C271" s="300"/>
    </row>
    <row r="272" spans="1:3" s="1" customFormat="1" ht="17.25" customHeight="1">
      <c r="A272" s="97" t="s">
        <v>299</v>
      </c>
      <c r="B272" s="9">
        <v>0</v>
      </c>
      <c r="C272" s="300"/>
    </row>
    <row r="273" spans="1:3" s="1" customFormat="1" ht="17.25" customHeight="1">
      <c r="A273" s="97" t="s">
        <v>300</v>
      </c>
      <c r="B273" s="9">
        <v>829</v>
      </c>
      <c r="C273" s="300"/>
    </row>
    <row r="274" spans="1:3" s="1" customFormat="1" ht="17.25" customHeight="1">
      <c r="A274" s="97" t="s">
        <v>301</v>
      </c>
      <c r="B274" s="9">
        <v>1824</v>
      </c>
      <c r="C274" s="300"/>
    </row>
    <row r="275" spans="1:3" s="1" customFormat="1" ht="17.25" customHeight="1">
      <c r="A275" s="97" t="s">
        <v>302</v>
      </c>
      <c r="B275" s="9">
        <v>14</v>
      </c>
      <c r="C275" s="300"/>
    </row>
    <row r="276" spans="1:3" s="1" customFormat="1" ht="17.25" customHeight="1">
      <c r="A276" s="97" t="s">
        <v>303</v>
      </c>
      <c r="B276" s="9">
        <f>SUM(B277,B280:B289)</f>
        <v>14999</v>
      </c>
      <c r="C276" s="300"/>
    </row>
    <row r="277" spans="1:3" s="1" customFormat="1" ht="17.25" customHeight="1">
      <c r="A277" s="97" t="s">
        <v>304</v>
      </c>
      <c r="B277" s="9">
        <f>SUM(B278:B279)</f>
        <v>371</v>
      </c>
      <c r="C277" s="300"/>
    </row>
    <row r="278" spans="1:3" s="1" customFormat="1" ht="17.25" customHeight="1">
      <c r="A278" s="11" t="s">
        <v>305</v>
      </c>
      <c r="B278" s="9">
        <v>0</v>
      </c>
      <c r="C278" s="300"/>
    </row>
    <row r="279" spans="1:3" s="1" customFormat="1" ht="17.25" customHeight="1">
      <c r="A279" s="11" t="s">
        <v>306</v>
      </c>
      <c r="B279" s="9">
        <v>371</v>
      </c>
      <c r="C279" s="300"/>
    </row>
    <row r="280" spans="1:3" s="1" customFormat="1" ht="17.25" customHeight="1">
      <c r="A280" s="97" t="s">
        <v>307</v>
      </c>
      <c r="B280" s="9">
        <v>12</v>
      </c>
      <c r="C280" s="300"/>
    </row>
    <row r="281" spans="1:3" s="1" customFormat="1" ht="17.25" customHeight="1">
      <c r="A281" s="97" t="s">
        <v>308</v>
      </c>
      <c r="B281" s="9">
        <v>13661</v>
      </c>
      <c r="C281" s="300"/>
    </row>
    <row r="282" spans="1:3" s="1" customFormat="1" ht="17.25" customHeight="1">
      <c r="A282" s="97" t="s">
        <v>309</v>
      </c>
      <c r="B282" s="9">
        <v>0</v>
      </c>
      <c r="C282" s="300"/>
    </row>
    <row r="283" spans="1:3" s="1" customFormat="1" ht="17.25" customHeight="1">
      <c r="A283" s="97" t="s">
        <v>310</v>
      </c>
      <c r="B283" s="9">
        <v>4</v>
      </c>
      <c r="C283" s="300"/>
    </row>
    <row r="284" spans="1:3" s="1" customFormat="1" ht="17.25" customHeight="1">
      <c r="A284" s="97" t="s">
        <v>311</v>
      </c>
      <c r="B284" s="9">
        <v>663</v>
      </c>
      <c r="C284" s="300"/>
    </row>
    <row r="285" spans="1:3" s="1" customFormat="1" ht="17.25" customHeight="1">
      <c r="A285" s="97" t="s">
        <v>312</v>
      </c>
      <c r="B285" s="9">
        <v>0</v>
      </c>
      <c r="C285" s="300"/>
    </row>
    <row r="286" spans="1:3" s="1" customFormat="1" ht="17.25" customHeight="1">
      <c r="A286" s="97" t="s">
        <v>313</v>
      </c>
      <c r="B286" s="9">
        <v>212</v>
      </c>
      <c r="C286" s="300"/>
    </row>
    <row r="287" spans="1:3" s="1" customFormat="1" ht="17.25" customHeight="1">
      <c r="A287" s="97" t="s">
        <v>314</v>
      </c>
      <c r="B287" s="9">
        <v>76</v>
      </c>
      <c r="C287" s="300"/>
    </row>
    <row r="288" spans="1:3" s="1" customFormat="1" ht="17.25" customHeight="1">
      <c r="A288" s="97" t="s">
        <v>315</v>
      </c>
      <c r="B288" s="9">
        <v>0</v>
      </c>
      <c r="C288" s="300"/>
    </row>
    <row r="289" spans="1:3" s="1" customFormat="1" ht="17.25" customHeight="1">
      <c r="A289" s="97" t="s">
        <v>316</v>
      </c>
      <c r="B289" s="9">
        <v>0</v>
      </c>
      <c r="C289" s="300"/>
    </row>
    <row r="290" spans="1:3" s="1" customFormat="1" ht="17.25" customHeight="1">
      <c r="A290" s="97" t="s">
        <v>317</v>
      </c>
      <c r="B290" s="9">
        <f>SUM(B291:B298)</f>
        <v>5632</v>
      </c>
      <c r="C290" s="300"/>
    </row>
    <row r="291" spans="1:3" s="1" customFormat="1" ht="17.25" customHeight="1">
      <c r="A291" s="97" t="s">
        <v>318</v>
      </c>
      <c r="B291" s="9">
        <v>166</v>
      </c>
      <c r="C291" s="300"/>
    </row>
    <row r="292" spans="1:3" s="1" customFormat="1" ht="17.25" customHeight="1">
      <c r="A292" s="97" t="s">
        <v>319</v>
      </c>
      <c r="B292" s="9">
        <v>79</v>
      </c>
      <c r="C292" s="300"/>
    </row>
    <row r="293" spans="1:3" s="1" customFormat="1" ht="17.25" customHeight="1">
      <c r="A293" s="97" t="s">
        <v>320</v>
      </c>
      <c r="B293" s="9">
        <v>3727</v>
      </c>
      <c r="C293" s="300"/>
    </row>
    <row r="294" spans="1:3" s="1" customFormat="1" ht="17.25" customHeight="1">
      <c r="A294" s="97" t="s">
        <v>321</v>
      </c>
      <c r="B294" s="9">
        <v>0</v>
      </c>
      <c r="C294" s="300"/>
    </row>
    <row r="295" spans="1:3" s="1" customFormat="1" ht="17.25" customHeight="1">
      <c r="A295" s="97" t="s">
        <v>322</v>
      </c>
      <c r="B295" s="9">
        <v>68</v>
      </c>
      <c r="C295" s="300"/>
    </row>
    <row r="296" spans="1:3" s="1" customFormat="1" ht="17.25" customHeight="1">
      <c r="A296" s="97" t="s">
        <v>323</v>
      </c>
      <c r="B296" s="9">
        <v>1044</v>
      </c>
      <c r="C296" s="300"/>
    </row>
    <row r="297" spans="1:3" s="1" customFormat="1" ht="17.25" customHeight="1">
      <c r="A297" s="97" t="s">
        <v>324</v>
      </c>
      <c r="B297" s="9">
        <v>118</v>
      </c>
      <c r="C297" s="300"/>
    </row>
    <row r="298" spans="1:3" s="1" customFormat="1" ht="17.25" customHeight="1">
      <c r="A298" s="97" t="s">
        <v>325</v>
      </c>
      <c r="B298" s="9">
        <v>430</v>
      </c>
      <c r="C298" s="300"/>
    </row>
    <row r="299" spans="1:3" s="1" customFormat="1" ht="17.25" customHeight="1">
      <c r="A299" s="97" t="s">
        <v>326</v>
      </c>
      <c r="B299" s="9">
        <f>SUM(B300,B303:B304)</f>
        <v>5719</v>
      </c>
      <c r="C299" s="300"/>
    </row>
    <row r="300" spans="1:3" s="1" customFormat="1" ht="17.25" customHeight="1">
      <c r="A300" s="97" t="s">
        <v>327</v>
      </c>
      <c r="B300" s="9">
        <f>SUM(B301:B302)</f>
        <v>0</v>
      </c>
      <c r="C300" s="300"/>
    </row>
    <row r="301" spans="1:3" s="1" customFormat="1" ht="17.25" customHeight="1">
      <c r="A301" s="11" t="s">
        <v>328</v>
      </c>
      <c r="B301" s="9">
        <v>0</v>
      </c>
      <c r="C301" s="300"/>
    </row>
    <row r="302" spans="1:3" s="1" customFormat="1" ht="17.25" customHeight="1">
      <c r="A302" s="11" t="s">
        <v>329</v>
      </c>
      <c r="B302" s="9">
        <v>0</v>
      </c>
      <c r="C302" s="300"/>
    </row>
    <row r="303" spans="1:3" s="1" customFormat="1" ht="17.25" customHeight="1">
      <c r="A303" s="97" t="s">
        <v>330</v>
      </c>
      <c r="B303" s="9">
        <v>5714</v>
      </c>
      <c r="C303" s="300"/>
    </row>
    <row r="304" spans="1:3" s="1" customFormat="1" ht="17.25" customHeight="1">
      <c r="A304" s="97" t="s">
        <v>331</v>
      </c>
      <c r="B304" s="9">
        <v>5</v>
      </c>
      <c r="C304" s="300"/>
    </row>
    <row r="305" spans="1:3" s="1" customFormat="1" ht="17.25" customHeight="1">
      <c r="A305" s="97" t="s">
        <v>332</v>
      </c>
      <c r="B305" s="9">
        <f>SUM(B306:B313)</f>
        <v>8566</v>
      </c>
      <c r="C305" s="300"/>
    </row>
    <row r="306" spans="1:3" s="1" customFormat="1" ht="17.25" customHeight="1">
      <c r="A306" s="97" t="s">
        <v>333</v>
      </c>
      <c r="B306" s="9">
        <v>146</v>
      </c>
      <c r="C306" s="300"/>
    </row>
    <row r="307" spans="1:3" s="1" customFormat="1" ht="17.25" customHeight="1">
      <c r="A307" s="97" t="s">
        <v>334</v>
      </c>
      <c r="B307" s="9">
        <v>58</v>
      </c>
      <c r="C307" s="300"/>
    </row>
    <row r="308" spans="1:3" s="1" customFormat="1" ht="17.25" customHeight="1">
      <c r="A308" s="97" t="s">
        <v>335</v>
      </c>
      <c r="B308" s="9">
        <v>6399</v>
      </c>
      <c r="C308" s="300"/>
    </row>
    <row r="309" spans="1:3" s="1" customFormat="1" ht="17.25" customHeight="1">
      <c r="A309" s="97" t="s">
        <v>336</v>
      </c>
      <c r="B309" s="9">
        <v>0</v>
      </c>
      <c r="C309" s="300"/>
    </row>
    <row r="310" spans="1:3" s="1" customFormat="1" ht="17.25" customHeight="1">
      <c r="A310" s="97" t="s">
        <v>337</v>
      </c>
      <c r="B310" s="9">
        <v>1132</v>
      </c>
      <c r="C310" s="300"/>
    </row>
    <row r="311" spans="1:3" s="1" customFormat="1" ht="17.25" customHeight="1">
      <c r="A311" s="97" t="s">
        <v>338</v>
      </c>
      <c r="B311" s="9">
        <v>35</v>
      </c>
      <c r="C311" s="300"/>
    </row>
    <row r="312" spans="1:3" s="1" customFormat="1" ht="17.25" customHeight="1">
      <c r="A312" s="97" t="s">
        <v>339</v>
      </c>
      <c r="B312" s="9">
        <v>29</v>
      </c>
      <c r="C312" s="300"/>
    </row>
    <row r="313" spans="1:3" s="1" customFormat="1" ht="17.25" customHeight="1">
      <c r="A313" s="97" t="s">
        <v>340</v>
      </c>
      <c r="B313" s="9">
        <v>767</v>
      </c>
      <c r="C313" s="300"/>
    </row>
    <row r="314" spans="1:3" s="1" customFormat="1" ht="17.25" customHeight="1">
      <c r="A314" s="97" t="s">
        <v>341</v>
      </c>
      <c r="B314" s="9">
        <f>SUM(B315:B322)</f>
        <v>11568</v>
      </c>
      <c r="C314" s="300"/>
    </row>
    <row r="315" spans="1:3" s="1" customFormat="1" ht="17.25" customHeight="1">
      <c r="A315" s="97" t="s">
        <v>342</v>
      </c>
      <c r="B315" s="9">
        <v>0</v>
      </c>
      <c r="C315" s="300"/>
    </row>
    <row r="316" spans="1:3" s="1" customFormat="1" ht="17.25" customHeight="1">
      <c r="A316" s="97" t="s">
        <v>343</v>
      </c>
      <c r="B316" s="9">
        <v>0</v>
      </c>
      <c r="C316" s="300"/>
    </row>
    <row r="317" spans="1:3" s="1" customFormat="1" ht="17.25" customHeight="1">
      <c r="A317" s="97" t="s">
        <v>344</v>
      </c>
      <c r="B317" s="9">
        <v>11311</v>
      </c>
      <c r="C317" s="300"/>
    </row>
    <row r="318" spans="1:3" s="1" customFormat="1" ht="17.25" customHeight="1">
      <c r="A318" s="97" t="s">
        <v>345</v>
      </c>
      <c r="B318" s="9">
        <v>0</v>
      </c>
      <c r="C318" s="300"/>
    </row>
    <row r="319" spans="1:3" s="1" customFormat="1" ht="17.25" customHeight="1">
      <c r="A319" s="97" t="s">
        <v>346</v>
      </c>
      <c r="B319" s="9">
        <v>0</v>
      </c>
      <c r="C319" s="300"/>
    </row>
    <row r="320" spans="1:3" s="1" customFormat="1" ht="17.25" customHeight="1">
      <c r="A320" s="97" t="s">
        <v>347</v>
      </c>
      <c r="B320" s="9">
        <v>196</v>
      </c>
      <c r="C320" s="300"/>
    </row>
    <row r="321" spans="1:3" s="1" customFormat="1" ht="17.25" customHeight="1">
      <c r="A321" s="97" t="s">
        <v>348</v>
      </c>
      <c r="B321" s="9">
        <v>15</v>
      </c>
      <c r="C321" s="300"/>
    </row>
    <row r="322" spans="1:3" s="1" customFormat="1" ht="17.25" customHeight="1">
      <c r="A322" s="97" t="s">
        <v>349</v>
      </c>
      <c r="B322" s="9">
        <v>46</v>
      </c>
      <c r="C322" s="300"/>
    </row>
    <row r="323" spans="1:3" s="1" customFormat="1" ht="17.25" customHeight="1">
      <c r="A323" s="97" t="s">
        <v>350</v>
      </c>
      <c r="B323" s="9">
        <f>SUM(B324:B325)</f>
        <v>4764</v>
      </c>
      <c r="C323" s="300"/>
    </row>
    <row r="324" spans="1:3" s="1" customFormat="1" ht="17.25" customHeight="1">
      <c r="A324" s="97" t="s">
        <v>351</v>
      </c>
      <c r="B324" s="9">
        <v>4764</v>
      </c>
      <c r="C324" s="300"/>
    </row>
    <row r="325" spans="1:3" s="1" customFormat="1" ht="17.25" customHeight="1">
      <c r="A325" s="97" t="s">
        <v>352</v>
      </c>
      <c r="B325" s="9">
        <v>0</v>
      </c>
      <c r="C325" s="300"/>
    </row>
    <row r="326" spans="1:3" s="1" customFormat="1" ht="17.25" customHeight="1">
      <c r="A326" s="97" t="s">
        <v>353</v>
      </c>
      <c r="B326" s="9">
        <f>SUM(B327:B328)</f>
        <v>0</v>
      </c>
      <c r="C326" s="300"/>
    </row>
    <row r="327" spans="1:3" s="1" customFormat="1" ht="17.25" customHeight="1">
      <c r="A327" s="97" t="s">
        <v>354</v>
      </c>
      <c r="B327" s="9">
        <v>0</v>
      </c>
      <c r="C327" s="300"/>
    </row>
    <row r="328" spans="1:3" s="1" customFormat="1" ht="17.25" customHeight="1">
      <c r="A328" s="97" t="s">
        <v>355</v>
      </c>
      <c r="B328" s="9">
        <v>0</v>
      </c>
      <c r="C328" s="300"/>
    </row>
    <row r="329" spans="1:3" s="1" customFormat="1" ht="17.25" customHeight="1">
      <c r="A329" s="97" t="s">
        <v>356</v>
      </c>
      <c r="B329" s="9">
        <f>SUM(B330:B331)</f>
        <v>0</v>
      </c>
      <c r="C329" s="300"/>
    </row>
    <row r="330" spans="1:3" s="1" customFormat="1" ht="17.25" customHeight="1">
      <c r="A330" s="97" t="s">
        <v>357</v>
      </c>
      <c r="B330" s="9">
        <v>0</v>
      </c>
      <c r="C330" s="300"/>
    </row>
    <row r="331" spans="1:3" s="1" customFormat="1" ht="17.25" customHeight="1">
      <c r="A331" s="97" t="s">
        <v>358</v>
      </c>
      <c r="B331" s="9">
        <v>0</v>
      </c>
      <c r="C331" s="300"/>
    </row>
    <row r="332" spans="1:3" s="1" customFormat="1" ht="17.25" customHeight="1">
      <c r="A332" s="97" t="s">
        <v>359</v>
      </c>
      <c r="B332" s="9">
        <f>SUM(B333,B337,B341:B342)</f>
        <v>0</v>
      </c>
      <c r="C332" s="300"/>
    </row>
    <row r="333" spans="1:3" s="1" customFormat="1" ht="17.25" customHeight="1">
      <c r="A333" s="97" t="s">
        <v>360</v>
      </c>
      <c r="B333" s="9">
        <f>SUM(B334:B336)</f>
        <v>0</v>
      </c>
      <c r="C333" s="300"/>
    </row>
    <row r="334" spans="1:3" s="1" customFormat="1" ht="17.25" customHeight="1">
      <c r="A334" s="11" t="s">
        <v>361</v>
      </c>
      <c r="B334" s="9">
        <v>0</v>
      </c>
      <c r="C334" s="300"/>
    </row>
    <row r="335" spans="1:3" s="1" customFormat="1" ht="17.25" customHeight="1">
      <c r="A335" s="11" t="s">
        <v>362</v>
      </c>
      <c r="B335" s="9">
        <v>0</v>
      </c>
      <c r="C335" s="300"/>
    </row>
    <row r="336" spans="1:3" s="1" customFormat="1" ht="17.25" customHeight="1">
      <c r="A336" s="11" t="s">
        <v>363</v>
      </c>
      <c r="B336" s="9">
        <v>0</v>
      </c>
      <c r="C336" s="300"/>
    </row>
    <row r="337" spans="1:3" s="1" customFormat="1" ht="17.25" customHeight="1">
      <c r="A337" s="97" t="s">
        <v>364</v>
      </c>
      <c r="B337" s="9">
        <f>SUM(B338:B340)</f>
        <v>0</v>
      </c>
      <c r="C337" s="300"/>
    </row>
    <row r="338" spans="1:3" s="1" customFormat="1" ht="17.25" customHeight="1">
      <c r="A338" s="11" t="s">
        <v>365</v>
      </c>
      <c r="B338" s="9">
        <v>0</v>
      </c>
      <c r="C338" s="300"/>
    </row>
    <row r="339" spans="1:3" s="1" customFormat="1" ht="17.25" customHeight="1">
      <c r="A339" s="11" t="s">
        <v>366</v>
      </c>
      <c r="B339" s="9">
        <v>0</v>
      </c>
      <c r="C339" s="300"/>
    </row>
    <row r="340" spans="1:3" s="1" customFormat="1" ht="17.25" customHeight="1">
      <c r="A340" s="11" t="s">
        <v>367</v>
      </c>
      <c r="B340" s="9">
        <v>0</v>
      </c>
      <c r="C340" s="300"/>
    </row>
    <row r="341" spans="1:3" s="1" customFormat="1" ht="17.25" customHeight="1">
      <c r="A341" s="97" t="s">
        <v>368</v>
      </c>
      <c r="B341" s="9">
        <v>0</v>
      </c>
      <c r="C341" s="300"/>
    </row>
    <row r="342" spans="1:3" s="1" customFormat="1" ht="17.25" customHeight="1">
      <c r="A342" s="97" t="s">
        <v>369</v>
      </c>
      <c r="B342" s="9">
        <v>0</v>
      </c>
      <c r="C342" s="300"/>
    </row>
    <row r="343" spans="1:3" s="1" customFormat="1" ht="17.25" customHeight="1">
      <c r="A343" s="97" t="s">
        <v>370</v>
      </c>
      <c r="B343" s="9">
        <f>SUM(B344:B346)</f>
        <v>3688</v>
      </c>
      <c r="C343" s="300"/>
    </row>
    <row r="344" spans="1:3" s="1" customFormat="1" ht="17.25" customHeight="1">
      <c r="A344" s="97" t="s">
        <v>371</v>
      </c>
      <c r="B344" s="9">
        <v>2413</v>
      </c>
      <c r="C344" s="300"/>
    </row>
    <row r="345" spans="1:3" s="1" customFormat="1" ht="17.25" customHeight="1">
      <c r="A345" s="97" t="s">
        <v>372</v>
      </c>
      <c r="B345" s="9">
        <v>0</v>
      </c>
      <c r="C345" s="300"/>
    </row>
    <row r="346" spans="1:3" s="1" customFormat="1" ht="17.25" customHeight="1">
      <c r="A346" s="97" t="s">
        <v>373</v>
      </c>
      <c r="B346" s="9">
        <v>1275</v>
      </c>
      <c r="C346" s="300"/>
    </row>
    <row r="347" spans="1:3" s="1" customFormat="1" ht="17.25" customHeight="1">
      <c r="A347" s="97" t="s">
        <v>374</v>
      </c>
      <c r="B347" s="9">
        <f>SUM(B348:B349)</f>
        <v>14922</v>
      </c>
      <c r="C347" s="300"/>
    </row>
    <row r="348" spans="1:3" s="1" customFormat="1" ht="17.25" customHeight="1">
      <c r="A348" s="97" t="s">
        <v>375</v>
      </c>
      <c r="B348" s="9">
        <v>14907</v>
      </c>
      <c r="C348" s="300"/>
    </row>
    <row r="349" spans="1:3" s="1" customFormat="1" ht="17.25" customHeight="1">
      <c r="A349" s="97" t="s">
        <v>376</v>
      </c>
      <c r="B349" s="9">
        <v>15</v>
      </c>
      <c r="C349" s="300"/>
    </row>
    <row r="350" spans="1:3" s="1" customFormat="1" ht="17.25" customHeight="1">
      <c r="A350" s="97" t="s">
        <v>377</v>
      </c>
      <c r="B350" s="9">
        <f>SUM(B351:B352)</f>
        <v>0</v>
      </c>
      <c r="C350" s="300"/>
    </row>
    <row r="351" spans="1:3" s="1" customFormat="1" ht="17.25" customHeight="1">
      <c r="A351" s="97" t="s">
        <v>378</v>
      </c>
      <c r="B351" s="9">
        <v>0</v>
      </c>
      <c r="C351" s="300"/>
    </row>
    <row r="352" spans="1:3" s="1" customFormat="1" ht="17.25" customHeight="1">
      <c r="A352" s="97" t="s">
        <v>379</v>
      </c>
      <c r="B352" s="9">
        <v>0</v>
      </c>
      <c r="C352" s="300"/>
    </row>
    <row r="353" spans="1:3" s="1" customFormat="1" ht="17.25" customHeight="1">
      <c r="A353" s="97" t="s">
        <v>380</v>
      </c>
      <c r="B353" s="9">
        <f>B354+B355</f>
        <v>527</v>
      </c>
      <c r="C353" s="300"/>
    </row>
    <row r="354" spans="1:3" s="1" customFormat="1" ht="17.25" customHeight="1">
      <c r="A354" s="97" t="s">
        <v>381</v>
      </c>
      <c r="B354" s="9">
        <v>523</v>
      </c>
      <c r="C354" s="300"/>
    </row>
    <row r="355" spans="1:3" s="1" customFormat="1" ht="17.25" customHeight="1">
      <c r="A355" s="97" t="s">
        <v>382</v>
      </c>
      <c r="B355" s="9">
        <v>4</v>
      </c>
      <c r="C355" s="300"/>
    </row>
    <row r="356" spans="1:3" s="1" customFormat="1" ht="17.25" customHeight="1">
      <c r="A356" s="97" t="s">
        <v>383</v>
      </c>
      <c r="B356" s="9">
        <f>SUM(B357:B358)</f>
        <v>774</v>
      </c>
      <c r="C356" s="300"/>
    </row>
    <row r="357" spans="1:3" s="1" customFormat="1" ht="17.25" customHeight="1">
      <c r="A357" s="97" t="s">
        <v>384</v>
      </c>
      <c r="B357" s="9">
        <v>288</v>
      </c>
      <c r="C357" s="300"/>
    </row>
    <row r="358" spans="1:3" s="1" customFormat="1" ht="17.25" customHeight="1">
      <c r="A358" s="97" t="s">
        <v>385</v>
      </c>
      <c r="B358" s="9">
        <v>486</v>
      </c>
      <c r="C358" s="300"/>
    </row>
    <row r="359" spans="1:3" s="1" customFormat="1" ht="17.25" customHeight="1">
      <c r="A359" s="97" t="s">
        <v>34</v>
      </c>
      <c r="B359" s="9">
        <f>SUM(B360,B385,B581,B611,B630,B679,B682,B688)</f>
        <v>69585</v>
      </c>
      <c r="C359" s="300"/>
    </row>
    <row r="360" spans="1:3" s="1" customFormat="1" ht="17.25" customHeight="1">
      <c r="A360" s="97" t="s">
        <v>386</v>
      </c>
      <c r="B360" s="9">
        <f>SUM(B361,B368:B371,B374:B382)</f>
        <v>12149</v>
      </c>
      <c r="C360" s="300"/>
    </row>
    <row r="361" spans="1:3" s="1" customFormat="1" ht="17.25" customHeight="1">
      <c r="A361" s="97" t="s">
        <v>387</v>
      </c>
      <c r="B361" s="9">
        <f>SUM(B362:B367)</f>
        <v>8315</v>
      </c>
      <c r="C361" s="300"/>
    </row>
    <row r="362" spans="1:3" s="1" customFormat="1" ht="17.25" customHeight="1">
      <c r="A362" s="11" t="s">
        <v>388</v>
      </c>
      <c r="B362" s="9">
        <v>8315</v>
      </c>
      <c r="C362" s="300"/>
    </row>
    <row r="363" spans="1:3" s="1" customFormat="1" ht="17.25" customHeight="1">
      <c r="A363" s="11" t="s">
        <v>389</v>
      </c>
      <c r="B363" s="9">
        <v>0</v>
      </c>
      <c r="C363" s="300"/>
    </row>
    <row r="364" spans="1:3" s="1" customFormat="1" ht="17.25" customHeight="1">
      <c r="A364" s="11" t="s">
        <v>390</v>
      </c>
      <c r="B364" s="9">
        <v>0</v>
      </c>
      <c r="C364" s="300"/>
    </row>
    <row r="365" spans="1:3" s="1" customFormat="1" ht="17.25" customHeight="1">
      <c r="A365" s="11" t="s">
        <v>391</v>
      </c>
      <c r="B365" s="9">
        <v>0</v>
      </c>
      <c r="C365" s="300"/>
    </row>
    <row r="366" spans="1:3" s="1" customFormat="1" ht="17.25" customHeight="1">
      <c r="A366" s="11" t="s">
        <v>392</v>
      </c>
      <c r="B366" s="9">
        <v>0</v>
      </c>
      <c r="C366" s="300"/>
    </row>
    <row r="367" spans="1:3" s="1" customFormat="1" ht="17.25" customHeight="1">
      <c r="A367" s="11" t="s">
        <v>393</v>
      </c>
      <c r="B367" s="9">
        <v>0</v>
      </c>
      <c r="C367" s="300"/>
    </row>
    <row r="368" spans="1:3" s="1" customFormat="1" ht="17.25" customHeight="1">
      <c r="A368" s="97" t="s">
        <v>394</v>
      </c>
      <c r="B368" s="9">
        <v>0</v>
      </c>
      <c r="C368" s="300"/>
    </row>
    <row r="369" spans="1:3" s="1" customFormat="1" ht="17.25" customHeight="1">
      <c r="A369" s="97" t="s">
        <v>395</v>
      </c>
      <c r="B369" s="9">
        <v>0</v>
      </c>
      <c r="C369" s="300"/>
    </row>
    <row r="370" spans="1:3" s="1" customFormat="1" ht="17.25" customHeight="1">
      <c r="A370" s="97" t="s">
        <v>396</v>
      </c>
      <c r="B370" s="9">
        <v>0</v>
      </c>
      <c r="C370" s="300"/>
    </row>
    <row r="371" spans="1:3" s="1" customFormat="1" ht="17.25" customHeight="1">
      <c r="A371" s="97" t="s">
        <v>397</v>
      </c>
      <c r="B371" s="9">
        <f>SUM(B372:B373)</f>
        <v>2761</v>
      </c>
      <c r="C371" s="300"/>
    </row>
    <row r="372" spans="1:3" s="1" customFormat="1" ht="17.25" customHeight="1">
      <c r="A372" s="11" t="s">
        <v>398</v>
      </c>
      <c r="B372" s="9">
        <v>2761</v>
      </c>
      <c r="C372" s="300"/>
    </row>
    <row r="373" spans="1:3" s="1" customFormat="1" ht="17.25" customHeight="1">
      <c r="A373" s="11" t="s">
        <v>399</v>
      </c>
      <c r="B373" s="9">
        <v>0</v>
      </c>
      <c r="C373" s="300"/>
    </row>
    <row r="374" spans="1:3" s="1" customFormat="1" ht="17.25" customHeight="1">
      <c r="A374" s="97" t="s">
        <v>400</v>
      </c>
      <c r="B374" s="9">
        <v>13</v>
      </c>
      <c r="C374" s="300"/>
    </row>
    <row r="375" spans="1:3" s="1" customFormat="1" ht="17.25" customHeight="1">
      <c r="A375" s="97" t="s">
        <v>401</v>
      </c>
      <c r="B375" s="9">
        <v>1060</v>
      </c>
      <c r="C375" s="300"/>
    </row>
    <row r="376" spans="1:3" s="1" customFormat="1" ht="17.25" customHeight="1">
      <c r="A376" s="97" t="s">
        <v>402</v>
      </c>
      <c r="B376" s="9">
        <v>0</v>
      </c>
      <c r="C376" s="300"/>
    </row>
    <row r="377" spans="1:3" s="1" customFormat="1" ht="17.25" customHeight="1">
      <c r="A377" s="97" t="s">
        <v>403</v>
      </c>
      <c r="B377" s="9">
        <v>0</v>
      </c>
      <c r="C377" s="300"/>
    </row>
    <row r="378" spans="1:3" s="1" customFormat="1" ht="17.25" customHeight="1">
      <c r="A378" s="97" t="s">
        <v>404</v>
      </c>
      <c r="B378" s="9">
        <v>0</v>
      </c>
      <c r="C378" s="300"/>
    </row>
    <row r="379" spans="1:3" s="1" customFormat="1" ht="17.25" customHeight="1">
      <c r="A379" s="97" t="s">
        <v>405</v>
      </c>
      <c r="B379" s="9">
        <v>0</v>
      </c>
      <c r="C379" s="300"/>
    </row>
    <row r="380" spans="1:3" s="1" customFormat="1" ht="17.25" customHeight="1">
      <c r="A380" s="97" t="s">
        <v>406</v>
      </c>
      <c r="B380" s="9">
        <v>0</v>
      </c>
      <c r="C380" s="300"/>
    </row>
    <row r="381" spans="1:3" s="1" customFormat="1" ht="17.25" customHeight="1">
      <c r="A381" s="97" t="s">
        <v>407</v>
      </c>
      <c r="B381" s="9">
        <v>0</v>
      </c>
      <c r="C381" s="300"/>
    </row>
    <row r="382" spans="1:3" s="1" customFormat="1" ht="17.25" customHeight="1">
      <c r="A382" s="97" t="s">
        <v>408</v>
      </c>
      <c r="B382" s="9">
        <f>B383+B384</f>
        <v>0</v>
      </c>
      <c r="C382" s="300"/>
    </row>
    <row r="383" spans="1:3" s="1" customFormat="1" ht="17.25" customHeight="1">
      <c r="A383" s="11" t="s">
        <v>409</v>
      </c>
      <c r="B383" s="9">
        <v>0</v>
      </c>
      <c r="C383" s="300"/>
    </row>
    <row r="384" spans="1:3" s="1" customFormat="1" ht="17.25" customHeight="1">
      <c r="A384" s="11" t="s">
        <v>410</v>
      </c>
      <c r="B384" s="9">
        <v>0</v>
      </c>
      <c r="C384" s="300"/>
    </row>
    <row r="385" spans="1:3" s="1" customFormat="1" ht="17.25" customHeight="1">
      <c r="A385" s="97" t="s">
        <v>411</v>
      </c>
      <c r="B385" s="9">
        <f>B386+B403+B407+B410+B415+B417+B420+B422+B424+B427+B430+B433+B435+B446+B449+B451+B453+B455+B457+B460+B465+B468+B473+B477+B479+B482+B488+B494+B500+B504+B507+B514+B519+B526+B529+B533+B542+B546+B550+B554+B559+B564+B567+B569+B571+B573+B576+B579</f>
        <v>13343</v>
      </c>
      <c r="C385" s="300"/>
    </row>
    <row r="386" spans="1:3" s="1" customFormat="1" ht="17.25" customHeight="1">
      <c r="A386" s="97" t="s">
        <v>412</v>
      </c>
      <c r="B386" s="9">
        <f>SUM(B387:B402)</f>
        <v>0</v>
      </c>
      <c r="C386" s="300"/>
    </row>
    <row r="387" spans="1:3" s="1" customFormat="1" ht="17.25" customHeight="1">
      <c r="A387" s="11" t="s">
        <v>413</v>
      </c>
      <c r="B387" s="9">
        <v>0</v>
      </c>
      <c r="C387" s="300"/>
    </row>
    <row r="388" spans="1:3" s="1" customFormat="1" ht="17.25" customHeight="1">
      <c r="A388" s="11" t="s">
        <v>414</v>
      </c>
      <c r="B388" s="9">
        <v>0</v>
      </c>
      <c r="C388" s="300"/>
    </row>
    <row r="389" spans="1:3" s="1" customFormat="1" ht="17.25" customHeight="1">
      <c r="A389" s="11" t="s">
        <v>415</v>
      </c>
      <c r="B389" s="9">
        <v>0</v>
      </c>
      <c r="C389" s="300"/>
    </row>
    <row r="390" spans="1:3" s="1" customFormat="1" ht="17.25" customHeight="1">
      <c r="A390" s="11" t="s">
        <v>416</v>
      </c>
      <c r="B390" s="9">
        <v>0</v>
      </c>
      <c r="C390" s="300"/>
    </row>
    <row r="391" spans="1:3" s="1" customFormat="1" ht="17.25" customHeight="1">
      <c r="A391" s="11" t="s">
        <v>417</v>
      </c>
      <c r="B391" s="9">
        <v>0</v>
      </c>
      <c r="C391" s="300"/>
    </row>
    <row r="392" spans="1:3" s="1" customFormat="1" ht="17.25" customHeight="1">
      <c r="A392" s="11" t="s">
        <v>418</v>
      </c>
      <c r="B392" s="9">
        <v>0</v>
      </c>
      <c r="C392" s="300"/>
    </row>
    <row r="393" spans="1:3" s="1" customFormat="1" ht="17.25" customHeight="1">
      <c r="A393" s="11" t="s">
        <v>419</v>
      </c>
      <c r="B393" s="9">
        <v>0</v>
      </c>
      <c r="C393" s="300"/>
    </row>
    <row r="394" spans="1:3" s="1" customFormat="1" ht="17.25" customHeight="1">
      <c r="A394" s="11" t="s">
        <v>420</v>
      </c>
      <c r="B394" s="9">
        <v>0</v>
      </c>
      <c r="C394" s="300"/>
    </row>
    <row r="395" spans="1:3" s="1" customFormat="1" ht="17.25" customHeight="1">
      <c r="A395" s="11" t="s">
        <v>421</v>
      </c>
      <c r="B395" s="9">
        <v>0</v>
      </c>
      <c r="C395" s="300"/>
    </row>
    <row r="396" spans="1:3" s="1" customFormat="1" ht="17.25" customHeight="1">
      <c r="A396" s="11" t="s">
        <v>422</v>
      </c>
      <c r="B396" s="9">
        <v>0</v>
      </c>
      <c r="C396" s="300"/>
    </row>
    <row r="397" spans="1:3" s="1" customFormat="1" ht="17.25" customHeight="1">
      <c r="A397" s="11" t="s">
        <v>423</v>
      </c>
      <c r="B397" s="9">
        <v>0</v>
      </c>
      <c r="C397" s="300"/>
    </row>
    <row r="398" spans="1:3" s="1" customFormat="1" ht="17.25" customHeight="1">
      <c r="A398" s="11" t="s">
        <v>424</v>
      </c>
      <c r="B398" s="9">
        <v>0</v>
      </c>
      <c r="C398" s="300"/>
    </row>
    <row r="399" spans="1:3" s="1" customFormat="1" ht="17.25" customHeight="1">
      <c r="A399" s="11" t="s">
        <v>425</v>
      </c>
      <c r="B399" s="9">
        <v>0</v>
      </c>
      <c r="C399" s="300"/>
    </row>
    <row r="400" spans="1:3" s="1" customFormat="1" ht="17.25" customHeight="1">
      <c r="A400" s="11" t="s">
        <v>426</v>
      </c>
      <c r="B400" s="9">
        <v>0</v>
      </c>
      <c r="C400" s="300"/>
    </row>
    <row r="401" spans="1:3" s="1" customFormat="1" ht="17.25" customHeight="1">
      <c r="A401" s="11" t="s">
        <v>427</v>
      </c>
      <c r="B401" s="9">
        <v>0</v>
      </c>
      <c r="C401" s="300"/>
    </row>
    <row r="402" spans="1:3" s="1" customFormat="1" ht="17.25" customHeight="1">
      <c r="A402" s="11" t="s">
        <v>428</v>
      </c>
      <c r="B402" s="9">
        <v>0</v>
      </c>
      <c r="C402" s="300"/>
    </row>
    <row r="403" spans="1:3" s="1" customFormat="1" ht="17.25" customHeight="1">
      <c r="A403" s="97" t="s">
        <v>429</v>
      </c>
      <c r="B403" s="9">
        <f>SUM(B404:B406)</f>
        <v>0</v>
      </c>
      <c r="C403" s="300"/>
    </row>
    <row r="404" spans="1:3" s="1" customFormat="1" ht="17.25" customHeight="1">
      <c r="A404" s="11" t="s">
        <v>430</v>
      </c>
      <c r="B404" s="9">
        <v>0</v>
      </c>
      <c r="C404" s="300"/>
    </row>
    <row r="405" spans="1:3" s="1" customFormat="1" ht="17.25" customHeight="1">
      <c r="A405" s="11" t="s">
        <v>431</v>
      </c>
      <c r="B405" s="9">
        <v>0</v>
      </c>
      <c r="C405" s="300"/>
    </row>
    <row r="406" spans="1:3" s="1" customFormat="1" ht="17.25" customHeight="1">
      <c r="A406" s="11" t="s">
        <v>432</v>
      </c>
      <c r="B406" s="9">
        <v>0</v>
      </c>
      <c r="C406" s="300"/>
    </row>
    <row r="407" spans="1:3" s="1" customFormat="1" ht="17.25" customHeight="1">
      <c r="A407" s="97" t="s">
        <v>433</v>
      </c>
      <c r="B407" s="9">
        <f>SUM(B408:B409)</f>
        <v>0</v>
      </c>
      <c r="C407" s="300"/>
    </row>
    <row r="408" spans="1:3" s="1" customFormat="1" ht="17.25" customHeight="1">
      <c r="A408" s="11" t="s">
        <v>434</v>
      </c>
      <c r="B408" s="9">
        <v>0</v>
      </c>
      <c r="C408" s="300"/>
    </row>
    <row r="409" spans="1:3" s="1" customFormat="1" ht="17.25" customHeight="1">
      <c r="A409" s="11" t="s">
        <v>435</v>
      </c>
      <c r="B409" s="9">
        <v>0</v>
      </c>
      <c r="C409" s="300"/>
    </row>
    <row r="410" spans="1:3" s="1" customFormat="1" ht="17.25" customHeight="1">
      <c r="A410" s="97" t="s">
        <v>436</v>
      </c>
      <c r="B410" s="9">
        <f>SUM(B411:B414)</f>
        <v>0</v>
      </c>
      <c r="C410" s="300"/>
    </row>
    <row r="411" spans="1:3" s="1" customFormat="1" ht="17.25" customHeight="1">
      <c r="A411" s="11" t="s">
        <v>437</v>
      </c>
      <c r="B411" s="9">
        <v>0</v>
      </c>
      <c r="C411" s="300"/>
    </row>
    <row r="412" spans="1:3" s="1" customFormat="1" ht="17.25" customHeight="1">
      <c r="A412" s="11" t="s">
        <v>438</v>
      </c>
      <c r="B412" s="9">
        <v>0</v>
      </c>
      <c r="C412" s="300"/>
    </row>
    <row r="413" spans="1:3" s="1" customFormat="1" ht="17.25" customHeight="1">
      <c r="A413" s="11" t="s">
        <v>439</v>
      </c>
      <c r="B413" s="9">
        <v>0</v>
      </c>
      <c r="C413" s="300"/>
    </row>
    <row r="414" spans="1:3" s="1" customFormat="1" ht="17.25" customHeight="1">
      <c r="A414" s="11" t="s">
        <v>440</v>
      </c>
      <c r="B414" s="9">
        <v>0</v>
      </c>
      <c r="C414" s="300"/>
    </row>
    <row r="415" spans="1:3" s="1" customFormat="1" ht="17.25" customHeight="1">
      <c r="A415" s="97" t="s">
        <v>441</v>
      </c>
      <c r="B415" s="9">
        <f>B416</f>
        <v>0</v>
      </c>
      <c r="C415" s="300"/>
    </row>
    <row r="416" spans="1:3" s="1" customFormat="1" ht="17.25" customHeight="1">
      <c r="A416" s="11" t="s">
        <v>442</v>
      </c>
      <c r="B416" s="9">
        <v>0</v>
      </c>
      <c r="C416" s="300"/>
    </row>
    <row r="417" spans="1:3" s="1" customFormat="1" ht="17.25" customHeight="1">
      <c r="A417" s="97" t="s">
        <v>443</v>
      </c>
      <c r="B417" s="9">
        <f>SUM(B418:B419)</f>
        <v>0</v>
      </c>
      <c r="C417" s="300"/>
    </row>
    <row r="418" spans="1:3" s="1" customFormat="1" ht="17.25" customHeight="1">
      <c r="A418" s="11" t="s">
        <v>444</v>
      </c>
      <c r="B418" s="9">
        <v>0</v>
      </c>
      <c r="C418" s="300"/>
    </row>
    <row r="419" spans="1:3" s="1" customFormat="1" ht="17.25" customHeight="1">
      <c r="A419" s="11" t="s">
        <v>445</v>
      </c>
      <c r="B419" s="9">
        <v>0</v>
      </c>
      <c r="C419" s="300"/>
    </row>
    <row r="420" spans="1:3" s="1" customFormat="1" ht="17.25" customHeight="1">
      <c r="A420" s="97" t="s">
        <v>446</v>
      </c>
      <c r="B420" s="9">
        <f>B421</f>
        <v>0</v>
      </c>
      <c r="C420" s="300"/>
    </row>
    <row r="421" spans="1:3" s="1" customFormat="1" ht="17.25" customHeight="1">
      <c r="A421" s="11" t="s">
        <v>447</v>
      </c>
      <c r="B421" s="9">
        <v>0</v>
      </c>
      <c r="C421" s="300"/>
    </row>
    <row r="422" spans="1:3" s="1" customFormat="1" ht="17.25" customHeight="1">
      <c r="A422" s="97" t="s">
        <v>448</v>
      </c>
      <c r="B422" s="9">
        <f>B423</f>
        <v>0</v>
      </c>
      <c r="C422" s="300"/>
    </row>
    <row r="423" spans="1:3" s="1" customFormat="1" ht="17.25" customHeight="1">
      <c r="A423" s="11" t="s">
        <v>449</v>
      </c>
      <c r="B423" s="9">
        <v>0</v>
      </c>
      <c r="C423" s="300"/>
    </row>
    <row r="424" spans="1:3" s="1" customFormat="1" ht="17.25" customHeight="1">
      <c r="A424" s="97" t="s">
        <v>450</v>
      </c>
      <c r="B424" s="9">
        <f>SUM(B425:B426)</f>
        <v>0</v>
      </c>
      <c r="C424" s="300"/>
    </row>
    <row r="425" spans="1:3" s="1" customFormat="1" ht="17.25" customHeight="1">
      <c r="A425" s="11" t="s">
        <v>444</v>
      </c>
      <c r="B425" s="9">
        <v>0</v>
      </c>
      <c r="C425" s="300"/>
    </row>
    <row r="426" spans="1:3" s="1" customFormat="1" ht="17.25" customHeight="1">
      <c r="A426" s="11" t="s">
        <v>451</v>
      </c>
      <c r="B426" s="9">
        <v>0</v>
      </c>
      <c r="C426" s="300"/>
    </row>
    <row r="427" spans="1:3" s="1" customFormat="1" ht="17.25" customHeight="1">
      <c r="A427" s="97" t="s">
        <v>452</v>
      </c>
      <c r="B427" s="9">
        <f>SUM(B428:B429)</f>
        <v>0</v>
      </c>
      <c r="C427" s="300"/>
    </row>
    <row r="428" spans="1:3" s="1" customFormat="1" ht="17.25" customHeight="1">
      <c r="A428" s="11" t="s">
        <v>453</v>
      </c>
      <c r="B428" s="9">
        <v>0</v>
      </c>
      <c r="C428" s="300"/>
    </row>
    <row r="429" spans="1:3" s="1" customFormat="1" ht="17.25" customHeight="1">
      <c r="A429" s="11" t="s">
        <v>454</v>
      </c>
      <c r="B429" s="9">
        <v>0</v>
      </c>
      <c r="C429" s="300"/>
    </row>
    <row r="430" spans="1:3" s="1" customFormat="1" ht="17.25" customHeight="1">
      <c r="A430" s="97" t="s">
        <v>455</v>
      </c>
      <c r="B430" s="9">
        <f>SUM(B431:B432)</f>
        <v>0</v>
      </c>
      <c r="C430" s="300"/>
    </row>
    <row r="431" spans="1:3" s="1" customFormat="1" ht="17.25" customHeight="1">
      <c r="A431" s="11" t="s">
        <v>456</v>
      </c>
      <c r="B431" s="9">
        <v>0</v>
      </c>
      <c r="C431" s="300"/>
    </row>
    <row r="432" spans="1:3" s="1" customFormat="1" ht="17.25" customHeight="1">
      <c r="A432" s="11" t="s">
        <v>457</v>
      </c>
      <c r="B432" s="9">
        <v>0</v>
      </c>
      <c r="C432" s="300"/>
    </row>
    <row r="433" spans="1:3" s="1" customFormat="1" ht="17.25" customHeight="1">
      <c r="A433" s="97" t="s">
        <v>458</v>
      </c>
      <c r="B433" s="9">
        <f>B434</f>
        <v>0</v>
      </c>
      <c r="C433" s="300"/>
    </row>
    <row r="434" spans="1:3" s="1" customFormat="1" ht="17.25" customHeight="1">
      <c r="A434" s="11" t="s">
        <v>459</v>
      </c>
      <c r="B434" s="9">
        <v>0</v>
      </c>
      <c r="C434" s="300"/>
    </row>
    <row r="435" spans="1:3" s="1" customFormat="1" ht="17.25" customHeight="1">
      <c r="A435" s="97" t="s">
        <v>460</v>
      </c>
      <c r="B435" s="9">
        <f>SUM(B436:B445)</f>
        <v>0</v>
      </c>
      <c r="C435" s="300"/>
    </row>
    <row r="436" spans="1:3" s="1" customFormat="1" ht="17.25" customHeight="1">
      <c r="A436" s="11" t="s">
        <v>461</v>
      </c>
      <c r="B436" s="9">
        <v>0</v>
      </c>
      <c r="C436" s="300"/>
    </row>
    <row r="437" spans="1:3" s="1" customFormat="1" ht="17.25" customHeight="1">
      <c r="A437" s="11" t="s">
        <v>462</v>
      </c>
      <c r="B437" s="9">
        <v>0</v>
      </c>
      <c r="C437" s="300"/>
    </row>
    <row r="438" spans="1:3" s="1" customFormat="1" ht="17.25" customHeight="1">
      <c r="A438" s="11" t="s">
        <v>463</v>
      </c>
      <c r="B438" s="9">
        <v>0</v>
      </c>
      <c r="C438" s="300"/>
    </row>
    <row r="439" spans="1:3" s="1" customFormat="1" ht="17.25" customHeight="1">
      <c r="A439" s="11" t="s">
        <v>464</v>
      </c>
      <c r="B439" s="9">
        <v>0</v>
      </c>
      <c r="C439" s="300"/>
    </row>
    <row r="440" spans="1:3" s="1" customFormat="1" ht="17.25" customHeight="1">
      <c r="A440" s="11" t="s">
        <v>465</v>
      </c>
      <c r="B440" s="9">
        <v>0</v>
      </c>
      <c r="C440" s="300"/>
    </row>
    <row r="441" spans="1:3" s="1" customFormat="1" ht="17.25" customHeight="1">
      <c r="A441" s="11" t="s">
        <v>466</v>
      </c>
      <c r="B441" s="9">
        <v>0</v>
      </c>
      <c r="C441" s="300"/>
    </row>
    <row r="442" spans="1:3" s="1" customFormat="1" ht="17.25" customHeight="1">
      <c r="A442" s="11" t="s">
        <v>444</v>
      </c>
      <c r="B442" s="9">
        <v>0</v>
      </c>
      <c r="C442" s="300"/>
    </row>
    <row r="443" spans="1:3" s="1" customFormat="1" ht="17.25" customHeight="1">
      <c r="A443" s="11" t="s">
        <v>467</v>
      </c>
      <c r="B443" s="9">
        <v>0</v>
      </c>
      <c r="C443" s="300"/>
    </row>
    <row r="444" spans="1:3" s="1" customFormat="1" ht="17.25" customHeight="1">
      <c r="A444" s="11" t="s">
        <v>468</v>
      </c>
      <c r="B444" s="9">
        <v>0</v>
      </c>
      <c r="C444" s="300"/>
    </row>
    <row r="445" spans="1:3" s="1" customFormat="1" ht="17.25" customHeight="1">
      <c r="A445" s="11" t="s">
        <v>469</v>
      </c>
      <c r="B445" s="9">
        <v>0</v>
      </c>
      <c r="C445" s="300"/>
    </row>
    <row r="446" spans="1:3" s="1" customFormat="1" ht="17.25" customHeight="1">
      <c r="A446" s="97" t="s">
        <v>470</v>
      </c>
      <c r="B446" s="9">
        <f>SUM(B447:B448)</f>
        <v>0</v>
      </c>
      <c r="C446" s="300"/>
    </row>
    <row r="447" spans="1:3" s="1" customFormat="1" ht="17.25" customHeight="1">
      <c r="A447" s="11" t="s">
        <v>444</v>
      </c>
      <c r="B447" s="9">
        <v>0</v>
      </c>
      <c r="C447" s="300"/>
    </row>
    <row r="448" spans="1:3" s="1" customFormat="1" ht="17.25" customHeight="1">
      <c r="A448" s="11" t="s">
        <v>471</v>
      </c>
      <c r="B448" s="9">
        <v>0</v>
      </c>
      <c r="C448" s="300"/>
    </row>
    <row r="449" spans="1:3" s="1" customFormat="1" ht="17.25" customHeight="1">
      <c r="A449" s="97" t="s">
        <v>472</v>
      </c>
      <c r="B449" s="9">
        <f>B450</f>
        <v>0</v>
      </c>
      <c r="C449" s="300"/>
    </row>
    <row r="450" spans="1:3" s="1" customFormat="1" ht="17.25" customHeight="1">
      <c r="A450" s="11" t="s">
        <v>473</v>
      </c>
      <c r="B450" s="9">
        <v>0</v>
      </c>
      <c r="C450" s="300"/>
    </row>
    <row r="451" spans="1:3" s="1" customFormat="1" ht="17.25" customHeight="1">
      <c r="A451" s="97" t="s">
        <v>474</v>
      </c>
      <c r="B451" s="9">
        <f>B452</f>
        <v>0</v>
      </c>
      <c r="C451" s="300"/>
    </row>
    <row r="452" spans="1:3" s="1" customFormat="1" ht="17.25" customHeight="1">
      <c r="A452" s="11" t="s">
        <v>475</v>
      </c>
      <c r="B452" s="9">
        <v>0</v>
      </c>
      <c r="C452" s="300"/>
    </row>
    <row r="453" spans="1:3" s="1" customFormat="1" ht="17.25" customHeight="1">
      <c r="A453" s="97" t="s">
        <v>476</v>
      </c>
      <c r="B453" s="9">
        <f>B454</f>
        <v>0</v>
      </c>
      <c r="C453" s="300"/>
    </row>
    <row r="454" spans="1:3" s="1" customFormat="1" ht="17.25" customHeight="1">
      <c r="A454" s="11" t="s">
        <v>477</v>
      </c>
      <c r="B454" s="9">
        <v>0</v>
      </c>
      <c r="C454" s="300"/>
    </row>
    <row r="455" spans="1:3" s="1" customFormat="1" ht="17.25" customHeight="1">
      <c r="A455" s="97" t="s">
        <v>478</v>
      </c>
      <c r="B455" s="9">
        <f>B456</f>
        <v>0</v>
      </c>
      <c r="C455" s="300"/>
    </row>
    <row r="456" spans="1:3" s="1" customFormat="1" ht="17.25" customHeight="1">
      <c r="A456" s="11" t="s">
        <v>479</v>
      </c>
      <c r="B456" s="9">
        <v>0</v>
      </c>
      <c r="C456" s="300"/>
    </row>
    <row r="457" spans="1:3" s="1" customFormat="1" ht="17.25" customHeight="1">
      <c r="A457" s="97" t="s">
        <v>480</v>
      </c>
      <c r="B457" s="9">
        <f>SUM(B458:B459)</f>
        <v>0</v>
      </c>
      <c r="C457" s="300"/>
    </row>
    <row r="458" spans="1:3" s="1" customFormat="1" ht="17.25" customHeight="1">
      <c r="A458" s="11" t="s">
        <v>481</v>
      </c>
      <c r="B458" s="9">
        <v>0</v>
      </c>
      <c r="C458" s="300"/>
    </row>
    <row r="459" spans="1:3" s="1" customFormat="1" ht="17.25" customHeight="1">
      <c r="A459" s="11" t="s">
        <v>482</v>
      </c>
      <c r="B459" s="9">
        <v>0</v>
      </c>
      <c r="C459" s="300"/>
    </row>
    <row r="460" spans="1:3" s="1" customFormat="1" ht="17.25" customHeight="1">
      <c r="A460" s="97" t="s">
        <v>483</v>
      </c>
      <c r="B460" s="9">
        <f>SUM(B461:B464)</f>
        <v>0</v>
      </c>
      <c r="C460" s="300"/>
    </row>
    <row r="461" spans="1:3" s="1" customFormat="1" ht="17.25" customHeight="1">
      <c r="A461" s="11" t="s">
        <v>484</v>
      </c>
      <c r="B461" s="9">
        <v>0</v>
      </c>
      <c r="C461" s="300"/>
    </row>
    <row r="462" spans="1:3" s="1" customFormat="1" ht="17.25" customHeight="1">
      <c r="A462" s="11" t="s">
        <v>485</v>
      </c>
      <c r="B462" s="9">
        <v>0</v>
      </c>
      <c r="C462" s="300"/>
    </row>
    <row r="463" spans="1:3" s="1" customFormat="1" ht="17.25" customHeight="1">
      <c r="A463" s="11" t="s">
        <v>486</v>
      </c>
      <c r="B463" s="9">
        <v>0</v>
      </c>
      <c r="C463" s="300"/>
    </row>
    <row r="464" spans="1:3" s="1" customFormat="1" ht="17.25" customHeight="1">
      <c r="A464" s="11" t="s">
        <v>487</v>
      </c>
      <c r="B464" s="9">
        <v>0</v>
      </c>
      <c r="C464" s="300"/>
    </row>
    <row r="465" spans="1:3" s="1" customFormat="1" ht="17.25" customHeight="1">
      <c r="A465" s="97" t="s">
        <v>488</v>
      </c>
      <c r="B465" s="9">
        <f>SUM(B466:B467)</f>
        <v>0</v>
      </c>
      <c r="C465" s="300"/>
    </row>
    <row r="466" spans="1:3" s="1" customFormat="1" ht="17.25" customHeight="1">
      <c r="A466" s="11" t="s">
        <v>489</v>
      </c>
      <c r="B466" s="9">
        <v>0</v>
      </c>
      <c r="C466" s="300"/>
    </row>
    <row r="467" spans="1:3" s="1" customFormat="1" ht="17.25" customHeight="1">
      <c r="A467" s="11" t="s">
        <v>490</v>
      </c>
      <c r="B467" s="9">
        <v>0</v>
      </c>
      <c r="C467" s="300"/>
    </row>
    <row r="468" spans="1:3" s="1" customFormat="1" ht="17.25" customHeight="1">
      <c r="A468" s="97" t="s">
        <v>491</v>
      </c>
      <c r="B468" s="9">
        <f>SUM(B469:B472)</f>
        <v>13000</v>
      </c>
      <c r="C468" s="300"/>
    </row>
    <row r="469" spans="1:3" s="1" customFormat="1" ht="17.25" customHeight="1">
      <c r="A469" s="11" t="s">
        <v>492</v>
      </c>
      <c r="B469" s="9">
        <v>0</v>
      </c>
      <c r="C469" s="300"/>
    </row>
    <row r="470" spans="1:3" s="1" customFormat="1" ht="17.25" customHeight="1">
      <c r="A470" s="11" t="s">
        <v>493</v>
      </c>
      <c r="B470" s="9">
        <v>13000</v>
      </c>
      <c r="C470" s="300"/>
    </row>
    <row r="471" spans="1:3" s="1" customFormat="1" ht="17.25" customHeight="1">
      <c r="A471" s="11" t="s">
        <v>494</v>
      </c>
      <c r="B471" s="9">
        <v>0</v>
      </c>
      <c r="C471" s="300"/>
    </row>
    <row r="472" spans="1:3" s="1" customFormat="1" ht="17.25" customHeight="1">
      <c r="A472" s="11" t="s">
        <v>495</v>
      </c>
      <c r="B472" s="9">
        <v>0</v>
      </c>
      <c r="C472" s="300"/>
    </row>
    <row r="473" spans="1:3" s="1" customFormat="1" ht="17.25" customHeight="1">
      <c r="A473" s="97" t="s">
        <v>496</v>
      </c>
      <c r="B473" s="9">
        <f>SUM(B474:B476)</f>
        <v>0</v>
      </c>
      <c r="C473" s="300"/>
    </row>
    <row r="474" spans="1:3" s="1" customFormat="1" ht="17.25" customHeight="1">
      <c r="A474" s="11" t="s">
        <v>497</v>
      </c>
      <c r="B474" s="9">
        <v>0</v>
      </c>
      <c r="C474" s="300"/>
    </row>
    <row r="475" spans="1:3" s="1" customFormat="1" ht="17.25" customHeight="1">
      <c r="A475" s="11" t="s">
        <v>498</v>
      </c>
      <c r="B475" s="9">
        <v>0</v>
      </c>
      <c r="C475" s="300"/>
    </row>
    <row r="476" spans="1:3" s="1" customFormat="1" ht="17.25" customHeight="1">
      <c r="A476" s="11" t="s">
        <v>499</v>
      </c>
      <c r="B476" s="9">
        <v>0</v>
      </c>
      <c r="C476" s="300"/>
    </row>
    <row r="477" spans="1:3" s="1" customFormat="1" ht="17.25" customHeight="1">
      <c r="A477" s="97" t="s">
        <v>500</v>
      </c>
      <c r="B477" s="9">
        <f>B478</f>
        <v>0</v>
      </c>
      <c r="C477" s="300"/>
    </row>
    <row r="478" spans="1:3" s="1" customFormat="1" ht="17.25" customHeight="1">
      <c r="A478" s="11" t="s">
        <v>501</v>
      </c>
      <c r="B478" s="9">
        <v>0</v>
      </c>
      <c r="C478" s="300"/>
    </row>
    <row r="479" spans="1:3" s="1" customFormat="1" ht="17.25" customHeight="1">
      <c r="A479" s="97" t="s">
        <v>502</v>
      </c>
      <c r="B479" s="9">
        <f>SUM(B480:B481)</f>
        <v>0</v>
      </c>
      <c r="C479" s="300"/>
    </row>
    <row r="480" spans="1:3" s="1" customFormat="1" ht="17.25" customHeight="1">
      <c r="A480" s="11" t="s">
        <v>503</v>
      </c>
      <c r="B480" s="9">
        <v>0</v>
      </c>
      <c r="C480" s="300"/>
    </row>
    <row r="481" spans="1:3" s="1" customFormat="1" ht="17.25" customHeight="1">
      <c r="A481" s="11" t="s">
        <v>504</v>
      </c>
      <c r="B481" s="9">
        <v>0</v>
      </c>
      <c r="C481" s="300"/>
    </row>
    <row r="482" spans="1:3" s="1" customFormat="1" ht="17.25" customHeight="1">
      <c r="A482" s="97" t="s">
        <v>505</v>
      </c>
      <c r="B482" s="9">
        <f>SUM(B483:B487)</f>
        <v>0</v>
      </c>
      <c r="C482" s="300"/>
    </row>
    <row r="483" spans="1:3" s="1" customFormat="1" ht="17.25" customHeight="1">
      <c r="A483" s="11" t="s">
        <v>506</v>
      </c>
      <c r="B483" s="9">
        <v>0</v>
      </c>
      <c r="C483" s="300"/>
    </row>
    <row r="484" spans="1:3" s="1" customFormat="1" ht="17.25" customHeight="1">
      <c r="A484" s="11" t="s">
        <v>507</v>
      </c>
      <c r="B484" s="9">
        <v>0</v>
      </c>
      <c r="C484" s="300"/>
    </row>
    <row r="485" spans="1:3" s="1" customFormat="1" ht="17.25" customHeight="1">
      <c r="A485" s="11" t="s">
        <v>508</v>
      </c>
      <c r="B485" s="9">
        <v>0</v>
      </c>
      <c r="C485" s="300"/>
    </row>
    <row r="486" spans="1:3" s="1" customFormat="1" ht="17.25" customHeight="1">
      <c r="A486" s="11" t="s">
        <v>509</v>
      </c>
      <c r="B486" s="9">
        <v>0</v>
      </c>
      <c r="C486" s="300"/>
    </row>
    <row r="487" spans="1:3" s="1" customFormat="1" ht="17.25" customHeight="1">
      <c r="A487" s="11" t="s">
        <v>510</v>
      </c>
      <c r="B487" s="9">
        <v>0</v>
      </c>
      <c r="C487" s="300"/>
    </row>
    <row r="488" spans="1:3" s="1" customFormat="1" ht="17.25" customHeight="1">
      <c r="A488" s="97" t="s">
        <v>511</v>
      </c>
      <c r="B488" s="9">
        <f>SUM(B489:B493)</f>
        <v>21</v>
      </c>
      <c r="C488" s="300"/>
    </row>
    <row r="489" spans="1:3" s="1" customFormat="1" ht="17.25" customHeight="1">
      <c r="A489" s="11" t="s">
        <v>512</v>
      </c>
      <c r="B489" s="9">
        <v>0</v>
      </c>
      <c r="C489" s="300"/>
    </row>
    <row r="490" spans="1:3" s="1" customFormat="1" ht="17.25" customHeight="1">
      <c r="A490" s="11" t="s">
        <v>444</v>
      </c>
      <c r="B490" s="9">
        <v>0</v>
      </c>
      <c r="C490" s="300"/>
    </row>
    <row r="491" spans="1:3" s="1" customFormat="1" ht="17.25" customHeight="1">
      <c r="A491" s="11" t="s">
        <v>513</v>
      </c>
      <c r="B491" s="9">
        <v>0</v>
      </c>
      <c r="C491" s="300"/>
    </row>
    <row r="492" spans="1:3" s="1" customFormat="1" ht="17.25" customHeight="1">
      <c r="A492" s="11" t="s">
        <v>514</v>
      </c>
      <c r="B492" s="9">
        <v>1</v>
      </c>
      <c r="C492" s="300"/>
    </row>
    <row r="493" spans="1:3" s="1" customFormat="1" ht="17.25" customHeight="1">
      <c r="A493" s="11" t="s">
        <v>515</v>
      </c>
      <c r="B493" s="9">
        <v>20</v>
      </c>
      <c r="C493" s="300"/>
    </row>
    <row r="494" spans="1:3" s="1" customFormat="1" ht="17.25" customHeight="1">
      <c r="A494" s="97" t="s">
        <v>516</v>
      </c>
      <c r="B494" s="9">
        <f>SUM(B495:B499)</f>
        <v>0</v>
      </c>
      <c r="C494" s="300"/>
    </row>
    <row r="495" spans="1:3" s="1" customFormat="1" ht="17.25" customHeight="1">
      <c r="A495" s="11" t="s">
        <v>517</v>
      </c>
      <c r="B495" s="9">
        <v>0</v>
      </c>
      <c r="C495" s="300"/>
    </row>
    <row r="496" spans="1:3" s="1" customFormat="1" ht="17.25" customHeight="1">
      <c r="A496" s="11" t="s">
        <v>518</v>
      </c>
      <c r="B496" s="9">
        <v>0</v>
      </c>
      <c r="C496" s="300"/>
    </row>
    <row r="497" spans="1:3" s="1" customFormat="1" ht="17.25" customHeight="1">
      <c r="A497" s="11" t="s">
        <v>519</v>
      </c>
      <c r="B497" s="9">
        <v>0</v>
      </c>
      <c r="C497" s="300"/>
    </row>
    <row r="498" spans="1:3" s="1" customFormat="1" ht="17.25" customHeight="1">
      <c r="A498" s="11" t="s">
        <v>520</v>
      </c>
      <c r="B498" s="9">
        <v>0</v>
      </c>
      <c r="C498" s="300"/>
    </row>
    <row r="499" spans="1:3" s="1" customFormat="1" ht="17.25" customHeight="1">
      <c r="A499" s="11" t="s">
        <v>521</v>
      </c>
      <c r="B499" s="9">
        <v>0</v>
      </c>
      <c r="C499" s="300"/>
    </row>
    <row r="500" spans="1:3" s="1" customFormat="1" ht="17.25" customHeight="1">
      <c r="A500" s="97" t="s">
        <v>522</v>
      </c>
      <c r="B500" s="9">
        <f>SUM(B501:B503)</f>
        <v>0</v>
      </c>
      <c r="C500" s="300"/>
    </row>
    <row r="501" spans="1:3" s="1" customFormat="1" ht="17.25" customHeight="1">
      <c r="A501" s="11" t="s">
        <v>444</v>
      </c>
      <c r="B501" s="9">
        <v>0</v>
      </c>
      <c r="C501" s="300"/>
    </row>
    <row r="502" spans="1:3" s="1" customFormat="1" ht="17.25" customHeight="1">
      <c r="A502" s="11" t="s">
        <v>523</v>
      </c>
      <c r="B502" s="9">
        <v>0</v>
      </c>
      <c r="C502" s="300"/>
    </row>
    <row r="503" spans="1:3" s="1" customFormat="1" ht="17.25" customHeight="1">
      <c r="A503" s="11" t="s">
        <v>524</v>
      </c>
      <c r="B503" s="9">
        <v>0</v>
      </c>
      <c r="C503" s="300"/>
    </row>
    <row r="504" spans="1:3" s="1" customFormat="1" ht="17.25" customHeight="1">
      <c r="A504" s="97" t="s">
        <v>525</v>
      </c>
      <c r="B504" s="9">
        <f>SUM(B505:B506)</f>
        <v>0</v>
      </c>
      <c r="C504" s="300"/>
    </row>
    <row r="505" spans="1:3" s="1" customFormat="1" ht="17.25" customHeight="1">
      <c r="A505" s="11" t="s">
        <v>444</v>
      </c>
      <c r="B505" s="9">
        <v>0</v>
      </c>
      <c r="C505" s="300"/>
    </row>
    <row r="506" spans="1:3" s="1" customFormat="1" ht="17.25" customHeight="1">
      <c r="A506" s="11" t="s">
        <v>526</v>
      </c>
      <c r="B506" s="9">
        <v>0</v>
      </c>
      <c r="C506" s="300"/>
    </row>
    <row r="507" spans="1:3" s="1" customFormat="1" ht="17.25" customHeight="1">
      <c r="A507" s="97" t="s">
        <v>527</v>
      </c>
      <c r="B507" s="9">
        <f>SUM(B508:B513)</f>
        <v>0</v>
      </c>
      <c r="C507" s="300"/>
    </row>
    <row r="508" spans="1:3" s="1" customFormat="1" ht="17.25" customHeight="1">
      <c r="A508" s="11" t="s">
        <v>444</v>
      </c>
      <c r="B508" s="9">
        <v>0</v>
      </c>
      <c r="C508" s="300"/>
    </row>
    <row r="509" spans="1:3" s="1" customFormat="1" ht="17.25" customHeight="1">
      <c r="A509" s="11" t="s">
        <v>528</v>
      </c>
      <c r="B509" s="9">
        <v>0</v>
      </c>
      <c r="C509" s="300"/>
    </row>
    <row r="510" spans="1:3" s="1" customFormat="1" ht="17.25" customHeight="1">
      <c r="A510" s="11" t="s">
        <v>529</v>
      </c>
      <c r="B510" s="9">
        <v>0</v>
      </c>
      <c r="C510" s="300"/>
    </row>
    <row r="511" spans="1:3" s="1" customFormat="1" ht="17.25" customHeight="1">
      <c r="A511" s="11" t="s">
        <v>530</v>
      </c>
      <c r="B511" s="9">
        <v>0</v>
      </c>
      <c r="C511" s="300"/>
    </row>
    <row r="512" spans="1:3" s="1" customFormat="1" ht="17.25" customHeight="1">
      <c r="A512" s="11" t="s">
        <v>531</v>
      </c>
      <c r="B512" s="9">
        <v>0</v>
      </c>
      <c r="C512" s="300"/>
    </row>
    <row r="513" spans="1:3" s="1" customFormat="1" ht="17.25" customHeight="1">
      <c r="A513" s="11" t="s">
        <v>532</v>
      </c>
      <c r="B513" s="9">
        <v>0</v>
      </c>
      <c r="C513" s="300"/>
    </row>
    <row r="514" spans="1:3" s="1" customFormat="1" ht="17.25" customHeight="1">
      <c r="A514" s="97" t="s">
        <v>533</v>
      </c>
      <c r="B514" s="9">
        <f>SUM(B515:B518)</f>
        <v>0</v>
      </c>
      <c r="C514" s="300"/>
    </row>
    <row r="515" spans="1:3" s="1" customFormat="1" ht="17.25" customHeight="1">
      <c r="A515" s="11" t="s">
        <v>444</v>
      </c>
      <c r="B515" s="9">
        <v>0</v>
      </c>
      <c r="C515" s="300"/>
    </row>
    <row r="516" spans="1:3" s="1" customFormat="1" ht="17.25" customHeight="1">
      <c r="A516" s="11" t="s">
        <v>534</v>
      </c>
      <c r="B516" s="9">
        <v>0</v>
      </c>
      <c r="C516" s="300"/>
    </row>
    <row r="517" spans="1:3" s="1" customFormat="1" ht="17.25" customHeight="1">
      <c r="A517" s="11" t="s">
        <v>535</v>
      </c>
      <c r="B517" s="9">
        <v>0</v>
      </c>
      <c r="C517" s="300"/>
    </row>
    <row r="518" spans="1:3" s="1" customFormat="1" ht="17.25" customHeight="1">
      <c r="A518" s="11" t="s">
        <v>536</v>
      </c>
      <c r="B518" s="9">
        <v>0</v>
      </c>
      <c r="C518" s="300"/>
    </row>
    <row r="519" spans="1:3" s="1" customFormat="1" ht="17.25" customHeight="1">
      <c r="A519" s="97" t="s">
        <v>537</v>
      </c>
      <c r="B519" s="9">
        <f>SUM(B520:B525)</f>
        <v>0</v>
      </c>
      <c r="C519" s="300"/>
    </row>
    <row r="520" spans="1:3" s="1" customFormat="1" ht="17.25" customHeight="1">
      <c r="A520" s="11" t="s">
        <v>538</v>
      </c>
      <c r="B520" s="9">
        <v>0</v>
      </c>
      <c r="C520" s="300"/>
    </row>
    <row r="521" spans="1:3" s="1" customFormat="1" ht="17.25" customHeight="1">
      <c r="A521" s="11" t="s">
        <v>539</v>
      </c>
      <c r="B521" s="9">
        <v>0</v>
      </c>
      <c r="C521" s="300"/>
    </row>
    <row r="522" spans="1:3" s="1" customFormat="1" ht="17.25" customHeight="1">
      <c r="A522" s="11" t="s">
        <v>540</v>
      </c>
      <c r="B522" s="9">
        <v>0</v>
      </c>
      <c r="C522" s="300"/>
    </row>
    <row r="523" spans="1:3" s="1" customFormat="1" ht="17.25" customHeight="1">
      <c r="A523" s="11" t="s">
        <v>541</v>
      </c>
      <c r="B523" s="9">
        <v>0</v>
      </c>
      <c r="C523" s="300"/>
    </row>
    <row r="524" spans="1:3" s="1" customFormat="1" ht="17.25" customHeight="1">
      <c r="A524" s="11" t="s">
        <v>542</v>
      </c>
      <c r="B524" s="9">
        <v>0</v>
      </c>
      <c r="C524" s="300"/>
    </row>
    <row r="525" spans="1:3" s="1" customFormat="1" ht="17.25" customHeight="1">
      <c r="A525" s="11" t="s">
        <v>543</v>
      </c>
      <c r="B525" s="9">
        <v>0</v>
      </c>
      <c r="C525" s="300"/>
    </row>
    <row r="526" spans="1:3" s="1" customFormat="1" ht="17.25" customHeight="1">
      <c r="A526" s="97" t="s">
        <v>544</v>
      </c>
      <c r="B526" s="9">
        <f>SUM(B527:B528)</f>
        <v>0</v>
      </c>
      <c r="C526" s="300"/>
    </row>
    <row r="527" spans="1:3" s="1" customFormat="1" ht="17.25" customHeight="1">
      <c r="A527" s="11" t="s">
        <v>545</v>
      </c>
      <c r="B527" s="9">
        <v>0</v>
      </c>
      <c r="C527" s="300"/>
    </row>
    <row r="528" spans="1:3" s="1" customFormat="1" ht="17.25" customHeight="1">
      <c r="A528" s="11" t="s">
        <v>546</v>
      </c>
      <c r="B528" s="9">
        <v>0</v>
      </c>
      <c r="C528" s="300"/>
    </row>
    <row r="529" spans="1:3" s="1" customFormat="1" ht="17.25" customHeight="1">
      <c r="A529" s="97" t="s">
        <v>547</v>
      </c>
      <c r="B529" s="9">
        <f>SUM(B530:B532)</f>
        <v>0</v>
      </c>
      <c r="C529" s="300"/>
    </row>
    <row r="530" spans="1:3" s="1" customFormat="1" ht="17.25" customHeight="1">
      <c r="A530" s="11" t="s">
        <v>444</v>
      </c>
      <c r="B530" s="9">
        <v>0</v>
      </c>
      <c r="C530" s="300"/>
    </row>
    <row r="531" spans="1:3" s="1" customFormat="1" ht="17.25" customHeight="1">
      <c r="A531" s="11" t="s">
        <v>548</v>
      </c>
      <c r="B531" s="9">
        <v>0</v>
      </c>
      <c r="C531" s="300"/>
    </row>
    <row r="532" spans="1:3" s="1" customFormat="1" ht="17.25" customHeight="1">
      <c r="A532" s="11" t="s">
        <v>549</v>
      </c>
      <c r="B532" s="9">
        <v>0</v>
      </c>
      <c r="C532" s="300"/>
    </row>
    <row r="533" spans="1:3" s="1" customFormat="1" ht="17.25" customHeight="1">
      <c r="A533" s="97" t="s">
        <v>550</v>
      </c>
      <c r="B533" s="9">
        <f>SUM(B534:B541)</f>
        <v>1</v>
      </c>
      <c r="C533" s="300"/>
    </row>
    <row r="534" spans="1:3" s="1" customFormat="1" ht="17.25" customHeight="1">
      <c r="A534" s="11" t="s">
        <v>551</v>
      </c>
      <c r="B534" s="9">
        <v>0</v>
      </c>
      <c r="C534" s="300"/>
    </row>
    <row r="535" spans="1:3" s="1" customFormat="1" ht="17.25" customHeight="1">
      <c r="A535" s="11" t="s">
        <v>552</v>
      </c>
      <c r="B535" s="9">
        <v>0</v>
      </c>
      <c r="C535" s="300"/>
    </row>
    <row r="536" spans="1:3" s="1" customFormat="1" ht="17.25" customHeight="1">
      <c r="A536" s="11" t="s">
        <v>444</v>
      </c>
      <c r="B536" s="9">
        <v>0</v>
      </c>
      <c r="C536" s="300"/>
    </row>
    <row r="537" spans="1:3" s="1" customFormat="1" ht="17.25" customHeight="1">
      <c r="A537" s="11" t="s">
        <v>553</v>
      </c>
      <c r="B537" s="9">
        <v>0</v>
      </c>
      <c r="C537" s="300"/>
    </row>
    <row r="538" spans="1:3" s="1" customFormat="1" ht="17.25" customHeight="1">
      <c r="A538" s="11" t="s">
        <v>554</v>
      </c>
      <c r="B538" s="9">
        <v>0</v>
      </c>
      <c r="C538" s="300"/>
    </row>
    <row r="539" spans="1:3" s="1" customFormat="1" ht="17.25" customHeight="1">
      <c r="A539" s="11" t="s">
        <v>555</v>
      </c>
      <c r="B539" s="9">
        <v>0</v>
      </c>
      <c r="C539" s="300"/>
    </row>
    <row r="540" spans="1:3" s="1" customFormat="1" ht="17.25" customHeight="1">
      <c r="A540" s="11" t="s">
        <v>556</v>
      </c>
      <c r="B540" s="9">
        <v>1</v>
      </c>
      <c r="C540" s="300"/>
    </row>
    <row r="541" spans="1:3" s="1" customFormat="1" ht="17.25" customHeight="1">
      <c r="A541" s="11" t="s">
        <v>557</v>
      </c>
      <c r="B541" s="9">
        <v>0</v>
      </c>
      <c r="C541" s="300"/>
    </row>
    <row r="542" spans="1:3" s="1" customFormat="1" ht="17.25" customHeight="1">
      <c r="A542" s="97" t="s">
        <v>558</v>
      </c>
      <c r="B542" s="9">
        <f>SUM(B543:B545)</f>
        <v>0</v>
      </c>
      <c r="C542" s="300"/>
    </row>
    <row r="543" spans="1:3" s="1" customFormat="1" ht="17.25" customHeight="1">
      <c r="A543" s="11" t="s">
        <v>559</v>
      </c>
      <c r="B543" s="9">
        <v>0</v>
      </c>
      <c r="C543" s="300"/>
    </row>
    <row r="544" spans="1:3" s="1" customFormat="1" ht="17.25" customHeight="1">
      <c r="A544" s="11" t="s">
        <v>560</v>
      </c>
      <c r="B544" s="9">
        <v>0</v>
      </c>
      <c r="C544" s="300"/>
    </row>
    <row r="545" spans="1:3" s="1" customFormat="1" ht="17.25" customHeight="1">
      <c r="A545" s="11" t="s">
        <v>561</v>
      </c>
      <c r="B545" s="9">
        <v>0</v>
      </c>
      <c r="C545" s="300"/>
    </row>
    <row r="546" spans="1:3" s="1" customFormat="1" ht="17.25" customHeight="1">
      <c r="A546" s="97" t="s">
        <v>562</v>
      </c>
      <c r="B546" s="9">
        <f>SUM(B547:B549)</f>
        <v>0</v>
      </c>
      <c r="C546" s="300"/>
    </row>
    <row r="547" spans="1:3" s="1" customFormat="1" ht="17.25" customHeight="1">
      <c r="A547" s="11" t="s">
        <v>485</v>
      </c>
      <c r="B547" s="9">
        <v>0</v>
      </c>
      <c r="C547" s="300"/>
    </row>
    <row r="548" spans="1:3" s="1" customFormat="1" ht="17.25" customHeight="1">
      <c r="A548" s="11" t="s">
        <v>563</v>
      </c>
      <c r="B548" s="9">
        <v>0</v>
      </c>
      <c r="C548" s="300"/>
    </row>
    <row r="549" spans="1:3" s="1" customFormat="1" ht="17.25" customHeight="1">
      <c r="A549" s="11" t="s">
        <v>564</v>
      </c>
      <c r="B549" s="9">
        <v>0</v>
      </c>
      <c r="C549" s="300"/>
    </row>
    <row r="550" spans="1:3" s="1" customFormat="1" ht="17.25" customHeight="1">
      <c r="A550" s="97" t="s">
        <v>565</v>
      </c>
      <c r="B550" s="9">
        <f>SUM(B551:B553)</f>
        <v>321</v>
      </c>
      <c r="C550" s="300"/>
    </row>
    <row r="551" spans="1:3" s="1" customFormat="1" ht="17.25" customHeight="1">
      <c r="A551" s="11" t="s">
        <v>566</v>
      </c>
      <c r="B551" s="9">
        <v>264</v>
      </c>
      <c r="C551" s="300"/>
    </row>
    <row r="552" spans="1:3" s="1" customFormat="1" ht="17.25" customHeight="1">
      <c r="A552" s="11" t="s">
        <v>567</v>
      </c>
      <c r="B552" s="9">
        <v>23</v>
      </c>
      <c r="C552" s="300"/>
    </row>
    <row r="553" spans="1:3" s="1" customFormat="1" ht="17.25" customHeight="1">
      <c r="A553" s="11" t="s">
        <v>568</v>
      </c>
      <c r="B553" s="9">
        <v>34</v>
      </c>
      <c r="C553" s="300"/>
    </row>
    <row r="554" spans="1:3" s="1" customFormat="1" ht="17.25" customHeight="1">
      <c r="A554" s="97" t="s">
        <v>569</v>
      </c>
      <c r="B554" s="9">
        <f>SUM(B555:B558)</f>
        <v>0</v>
      </c>
      <c r="C554" s="300"/>
    </row>
    <row r="555" spans="1:3" s="1" customFormat="1" ht="17.25" customHeight="1">
      <c r="A555" s="11" t="s">
        <v>570</v>
      </c>
      <c r="B555" s="9">
        <v>0</v>
      </c>
      <c r="C555" s="300"/>
    </row>
    <row r="556" spans="1:3" s="1" customFormat="1" ht="15" customHeight="1">
      <c r="A556" s="11" t="s">
        <v>571</v>
      </c>
      <c r="B556" s="9">
        <v>0</v>
      </c>
      <c r="C556" s="300"/>
    </row>
    <row r="557" spans="1:3" s="1" customFormat="1" ht="15" customHeight="1">
      <c r="A557" s="11" t="s">
        <v>572</v>
      </c>
      <c r="B557" s="9">
        <v>0</v>
      </c>
      <c r="C557" s="300"/>
    </row>
    <row r="558" spans="1:3" s="1" customFormat="1" ht="17.25" customHeight="1">
      <c r="A558" s="11" t="s">
        <v>573</v>
      </c>
      <c r="B558" s="9">
        <v>0</v>
      </c>
      <c r="C558" s="300"/>
    </row>
    <row r="559" spans="1:3" s="1" customFormat="1" ht="17.25" customHeight="1">
      <c r="A559" s="97" t="s">
        <v>574</v>
      </c>
      <c r="B559" s="9">
        <f>SUM(B560:B563)</f>
        <v>0</v>
      </c>
      <c r="C559" s="300"/>
    </row>
    <row r="560" spans="1:3" s="1" customFormat="1" ht="17.25" customHeight="1">
      <c r="A560" s="11" t="s">
        <v>575</v>
      </c>
      <c r="B560" s="9">
        <v>0</v>
      </c>
      <c r="C560" s="300"/>
    </row>
    <row r="561" spans="1:3" s="1" customFormat="1" ht="17.25" customHeight="1">
      <c r="A561" s="11" t="s">
        <v>576</v>
      </c>
      <c r="B561" s="9">
        <v>0</v>
      </c>
      <c r="C561" s="300"/>
    </row>
    <row r="562" spans="1:3" s="1" customFormat="1" ht="17.25" customHeight="1">
      <c r="A562" s="11" t="s">
        <v>444</v>
      </c>
      <c r="B562" s="9">
        <v>0</v>
      </c>
      <c r="C562" s="300"/>
    </row>
    <row r="563" spans="1:3" s="1" customFormat="1" ht="17.25" customHeight="1">
      <c r="A563" s="11" t="s">
        <v>577</v>
      </c>
      <c r="B563" s="9">
        <v>0</v>
      </c>
      <c r="C563" s="300"/>
    </row>
    <row r="564" spans="1:3" s="1" customFormat="1" ht="17.25" customHeight="1">
      <c r="A564" s="97" t="s">
        <v>578</v>
      </c>
      <c r="B564" s="9">
        <f>SUM(B565:B566)</f>
        <v>0</v>
      </c>
      <c r="C564" s="300"/>
    </row>
    <row r="565" spans="1:3" s="1" customFormat="1" ht="17.25" customHeight="1">
      <c r="A565" s="11" t="s">
        <v>579</v>
      </c>
      <c r="B565" s="9">
        <v>0</v>
      </c>
      <c r="C565" s="300"/>
    </row>
    <row r="566" spans="1:3" s="1" customFormat="1" ht="17.25" customHeight="1">
      <c r="A566" s="11" t="s">
        <v>580</v>
      </c>
      <c r="B566" s="9">
        <v>0</v>
      </c>
      <c r="C566" s="300"/>
    </row>
    <row r="567" spans="1:3" s="1" customFormat="1" ht="17.25" customHeight="1">
      <c r="A567" s="97" t="s">
        <v>581</v>
      </c>
      <c r="B567" s="9">
        <f>B568</f>
        <v>0</v>
      </c>
      <c r="C567" s="300"/>
    </row>
    <row r="568" spans="1:3" s="1" customFormat="1" ht="17.25" customHeight="1">
      <c r="A568" s="11" t="s">
        <v>582</v>
      </c>
      <c r="B568" s="9">
        <v>0</v>
      </c>
      <c r="C568" s="300"/>
    </row>
    <row r="569" spans="1:3" s="1" customFormat="1" ht="17.25" customHeight="1">
      <c r="A569" s="97" t="s">
        <v>583</v>
      </c>
      <c r="B569" s="9">
        <f>B570</f>
        <v>0</v>
      </c>
      <c r="C569" s="300"/>
    </row>
    <row r="570" spans="1:3" s="1" customFormat="1" ht="17.25" customHeight="1">
      <c r="A570" s="11" t="s">
        <v>584</v>
      </c>
      <c r="B570" s="9">
        <v>0</v>
      </c>
      <c r="C570" s="300"/>
    </row>
    <row r="571" spans="1:3" s="1" customFormat="1" ht="17.25" customHeight="1">
      <c r="A571" s="97" t="s">
        <v>585</v>
      </c>
      <c r="B571" s="9">
        <f>B572</f>
        <v>0</v>
      </c>
      <c r="C571" s="300"/>
    </row>
    <row r="572" spans="1:3" s="1" customFormat="1" ht="17.25" customHeight="1">
      <c r="A572" s="11" t="s">
        <v>586</v>
      </c>
      <c r="B572" s="9">
        <v>0</v>
      </c>
      <c r="C572" s="300"/>
    </row>
    <row r="573" spans="1:3" s="1" customFormat="1" ht="17.25" customHeight="1">
      <c r="A573" s="97" t="s">
        <v>587</v>
      </c>
      <c r="B573" s="9">
        <f>SUM(B574:B575)</f>
        <v>0</v>
      </c>
      <c r="C573" s="300"/>
    </row>
    <row r="574" spans="1:3" s="1" customFormat="1" ht="17.25" customHeight="1">
      <c r="A574" s="11" t="s">
        <v>456</v>
      </c>
      <c r="B574" s="9">
        <v>0</v>
      </c>
      <c r="C574" s="300"/>
    </row>
    <row r="575" spans="1:3" s="1" customFormat="1" ht="17.25" customHeight="1">
      <c r="A575" s="11" t="s">
        <v>588</v>
      </c>
      <c r="B575" s="9">
        <v>0</v>
      </c>
      <c r="C575" s="300"/>
    </row>
    <row r="576" spans="1:3" s="1" customFormat="1" ht="17.25" customHeight="1">
      <c r="A576" s="97" t="s">
        <v>589</v>
      </c>
      <c r="B576" s="9">
        <f>SUM(B577:B578)</f>
        <v>0</v>
      </c>
      <c r="C576" s="300"/>
    </row>
    <row r="577" spans="1:3" s="1" customFormat="1" ht="17.25" customHeight="1">
      <c r="A577" s="11" t="s">
        <v>444</v>
      </c>
      <c r="B577" s="9">
        <v>0</v>
      </c>
      <c r="C577" s="300"/>
    </row>
    <row r="578" spans="1:3" s="1" customFormat="1" ht="17.25" customHeight="1">
      <c r="A578" s="11" t="s">
        <v>590</v>
      </c>
      <c r="B578" s="9">
        <v>0</v>
      </c>
      <c r="C578" s="300"/>
    </row>
    <row r="579" spans="1:3" s="1" customFormat="1" ht="17.25" customHeight="1">
      <c r="A579" s="97" t="s">
        <v>591</v>
      </c>
      <c r="B579" s="9">
        <f>B580</f>
        <v>0</v>
      </c>
      <c r="C579" s="300"/>
    </row>
    <row r="580" spans="1:3" s="1" customFormat="1" ht="17.25" customHeight="1">
      <c r="A580" s="11" t="s">
        <v>592</v>
      </c>
      <c r="B580" s="9">
        <v>0</v>
      </c>
      <c r="C580" s="300"/>
    </row>
    <row r="581" spans="1:3" s="1" customFormat="1" ht="17.25" customHeight="1">
      <c r="A581" s="97" t="s">
        <v>593</v>
      </c>
      <c r="B581" s="9">
        <f>SUM(B582,B604,B609:B610)</f>
        <v>9867</v>
      </c>
      <c r="C581" s="300"/>
    </row>
    <row r="582" spans="1:3" s="1" customFormat="1" ht="17.25" customHeight="1">
      <c r="A582" s="97" t="s">
        <v>594</v>
      </c>
      <c r="B582" s="9">
        <f>SUM(B583:B603)</f>
        <v>9867</v>
      </c>
      <c r="C582" s="300"/>
    </row>
    <row r="583" spans="1:3" s="1" customFormat="1" ht="17.25" customHeight="1">
      <c r="A583" s="11" t="s">
        <v>595</v>
      </c>
      <c r="B583" s="9">
        <v>7883</v>
      </c>
      <c r="C583" s="300"/>
    </row>
    <row r="584" spans="1:3" s="1" customFormat="1" ht="17.25" customHeight="1">
      <c r="A584" s="11" t="s">
        <v>596</v>
      </c>
      <c r="B584" s="9">
        <v>642</v>
      </c>
      <c r="C584" s="300"/>
    </row>
    <row r="585" spans="1:3" s="1" customFormat="1" ht="17.25" customHeight="1">
      <c r="A585" s="11" t="s">
        <v>597</v>
      </c>
      <c r="B585" s="9">
        <v>0</v>
      </c>
      <c r="C585" s="300"/>
    </row>
    <row r="586" spans="1:3" s="1" customFormat="1" ht="17.25" customHeight="1">
      <c r="A586" s="11" t="s">
        <v>598</v>
      </c>
      <c r="B586" s="9">
        <v>0</v>
      </c>
      <c r="C586" s="300"/>
    </row>
    <row r="587" spans="1:3" s="1" customFormat="1" ht="17.25" customHeight="1">
      <c r="A587" s="11" t="s">
        <v>599</v>
      </c>
      <c r="B587" s="9">
        <v>0</v>
      </c>
      <c r="C587" s="300"/>
    </row>
    <row r="588" spans="1:3" s="1" customFormat="1" ht="17.25" customHeight="1">
      <c r="A588" s="11" t="s">
        <v>600</v>
      </c>
      <c r="B588" s="9">
        <v>0</v>
      </c>
      <c r="C588" s="300"/>
    </row>
    <row r="589" spans="1:3" s="1" customFormat="1" ht="17.25" customHeight="1">
      <c r="A589" s="11" t="s">
        <v>601</v>
      </c>
      <c r="B589" s="9">
        <v>0</v>
      </c>
      <c r="C589" s="300"/>
    </row>
    <row r="590" spans="1:3" s="1" customFormat="1" ht="17.25" customHeight="1">
      <c r="A590" s="11" t="s">
        <v>602</v>
      </c>
      <c r="B590" s="9">
        <v>0</v>
      </c>
      <c r="C590" s="300"/>
    </row>
    <row r="591" spans="1:3" s="1" customFormat="1" ht="17.25" customHeight="1">
      <c r="A591" s="11" t="s">
        <v>603</v>
      </c>
      <c r="B591" s="9">
        <v>0</v>
      </c>
      <c r="C591" s="300"/>
    </row>
    <row r="592" spans="1:3" s="1" customFormat="1" ht="17.25" customHeight="1">
      <c r="A592" s="11" t="s">
        <v>604</v>
      </c>
      <c r="B592" s="9">
        <v>0</v>
      </c>
      <c r="C592" s="300"/>
    </row>
    <row r="593" spans="1:3" s="1" customFormat="1" ht="17.25" customHeight="1">
      <c r="A593" s="11" t="s">
        <v>605</v>
      </c>
      <c r="B593" s="9">
        <v>0</v>
      </c>
      <c r="C593" s="300"/>
    </row>
    <row r="594" spans="1:3" s="1" customFormat="1" ht="17.25" customHeight="1">
      <c r="A594" s="11" t="s">
        <v>606</v>
      </c>
      <c r="B594" s="9">
        <v>0</v>
      </c>
      <c r="C594" s="300"/>
    </row>
    <row r="595" spans="1:3" s="1" customFormat="1" ht="17.25" customHeight="1">
      <c r="A595" s="11" t="s">
        <v>607</v>
      </c>
      <c r="B595" s="9">
        <v>0</v>
      </c>
      <c r="C595" s="300"/>
    </row>
    <row r="596" spans="1:3" s="1" customFormat="1" ht="17.25" customHeight="1">
      <c r="A596" s="11" t="s">
        <v>608</v>
      </c>
      <c r="B596" s="9">
        <v>0</v>
      </c>
      <c r="C596" s="300"/>
    </row>
    <row r="597" spans="1:3" s="1" customFormat="1" ht="17.25" customHeight="1">
      <c r="A597" s="11" t="s">
        <v>609</v>
      </c>
      <c r="B597" s="9">
        <v>0</v>
      </c>
      <c r="C597" s="300"/>
    </row>
    <row r="598" spans="1:3" s="1" customFormat="1" ht="17.25" customHeight="1">
      <c r="A598" s="11" t="s">
        <v>610</v>
      </c>
      <c r="B598" s="9">
        <v>0</v>
      </c>
      <c r="C598" s="300"/>
    </row>
    <row r="599" spans="1:3" s="1" customFormat="1" ht="17.25" customHeight="1">
      <c r="A599" s="11" t="s">
        <v>611</v>
      </c>
      <c r="B599" s="9">
        <v>0</v>
      </c>
      <c r="C599" s="300"/>
    </row>
    <row r="600" spans="1:3" s="1" customFormat="1" ht="17.25" customHeight="1">
      <c r="A600" s="11" t="s">
        <v>612</v>
      </c>
      <c r="B600" s="9">
        <v>0</v>
      </c>
      <c r="C600" s="300"/>
    </row>
    <row r="601" spans="1:3" s="1" customFormat="1" ht="17.25" customHeight="1">
      <c r="A601" s="11" t="s">
        <v>613</v>
      </c>
      <c r="B601" s="9">
        <v>0</v>
      </c>
      <c r="C601" s="300"/>
    </row>
    <row r="602" spans="1:3" s="1" customFormat="1" ht="17.25" customHeight="1">
      <c r="A602" s="11" t="s">
        <v>614</v>
      </c>
      <c r="B602" s="9">
        <v>0</v>
      </c>
      <c r="C602" s="300"/>
    </row>
    <row r="603" spans="1:3" s="1" customFormat="1" ht="17.25" customHeight="1">
      <c r="A603" s="11" t="s">
        <v>615</v>
      </c>
      <c r="B603" s="9">
        <v>1342</v>
      </c>
      <c r="C603" s="300"/>
    </row>
    <row r="604" spans="1:3" s="1" customFormat="1" ht="17.25" customHeight="1">
      <c r="A604" s="97" t="s">
        <v>616</v>
      </c>
      <c r="B604" s="9">
        <f>SUM(B605:B608)</f>
        <v>0</v>
      </c>
      <c r="C604" s="300"/>
    </row>
    <row r="605" spans="1:3" s="1" customFormat="1" ht="17.25" customHeight="1">
      <c r="A605" s="11" t="s">
        <v>617</v>
      </c>
      <c r="B605" s="9">
        <v>0</v>
      </c>
      <c r="C605" s="300"/>
    </row>
    <row r="606" spans="1:3" s="1" customFormat="1" ht="17.25" customHeight="1">
      <c r="A606" s="11" t="s">
        <v>618</v>
      </c>
      <c r="B606" s="9">
        <v>0</v>
      </c>
      <c r="C606" s="300"/>
    </row>
    <row r="607" spans="1:3" s="1" customFormat="1" ht="17.25" customHeight="1">
      <c r="A607" s="11" t="s">
        <v>619</v>
      </c>
      <c r="B607" s="9">
        <v>0</v>
      </c>
      <c r="C607" s="300"/>
    </row>
    <row r="608" spans="1:3" s="1" customFormat="1" ht="17.25" customHeight="1">
      <c r="A608" s="11" t="s">
        <v>620</v>
      </c>
      <c r="B608" s="9">
        <v>0</v>
      </c>
      <c r="C608" s="300"/>
    </row>
    <row r="609" spans="1:3" s="1" customFormat="1" ht="17.25" customHeight="1">
      <c r="A609" s="97" t="s">
        <v>621</v>
      </c>
      <c r="B609" s="9">
        <v>0</v>
      </c>
      <c r="C609" s="300"/>
    </row>
    <row r="610" spans="1:3" s="1" customFormat="1" ht="17.25" customHeight="1">
      <c r="A610" s="97" t="s">
        <v>622</v>
      </c>
      <c r="B610" s="9">
        <v>0</v>
      </c>
      <c r="C610" s="300"/>
    </row>
    <row r="611" spans="1:3" s="1" customFormat="1" ht="17.25" customHeight="1">
      <c r="A611" s="97" t="s">
        <v>623</v>
      </c>
      <c r="B611" s="9">
        <f>SUM(B612,B616,B619,B621,B623,B624,B628,B629)</f>
        <v>0</v>
      </c>
      <c r="C611" s="300"/>
    </row>
    <row r="612" spans="1:3" s="1" customFormat="1" ht="17.25" customHeight="1">
      <c r="A612" s="97" t="s">
        <v>624</v>
      </c>
      <c r="B612" s="9">
        <f>SUM(B613:B615)</f>
        <v>0</v>
      </c>
      <c r="C612" s="300"/>
    </row>
    <row r="613" spans="1:3" s="1" customFormat="1" ht="17.25" customHeight="1">
      <c r="A613" s="11" t="s">
        <v>625</v>
      </c>
      <c r="B613" s="9">
        <v>0</v>
      </c>
      <c r="C613" s="300"/>
    </row>
    <row r="614" spans="1:3" s="1" customFormat="1" ht="17.25" customHeight="1">
      <c r="A614" s="11" t="s">
        <v>626</v>
      </c>
      <c r="B614" s="9">
        <v>0</v>
      </c>
      <c r="C614" s="300"/>
    </row>
    <row r="615" spans="1:3" s="1" customFormat="1" ht="17.25" customHeight="1">
      <c r="A615" s="11" t="s">
        <v>627</v>
      </c>
      <c r="B615" s="9">
        <v>0</v>
      </c>
      <c r="C615" s="300"/>
    </row>
    <row r="616" spans="1:3" s="1" customFormat="1" ht="17.25" customHeight="1">
      <c r="A616" s="97" t="s">
        <v>628</v>
      </c>
      <c r="B616" s="9">
        <f>SUM(B617:B618)</f>
        <v>0</v>
      </c>
      <c r="C616" s="300"/>
    </row>
    <row r="617" spans="1:3" s="1" customFormat="1" ht="16.5" customHeight="1">
      <c r="A617" s="11" t="s">
        <v>629</v>
      </c>
      <c r="B617" s="9">
        <v>0</v>
      </c>
      <c r="C617" s="300"/>
    </row>
    <row r="618" spans="1:3" s="1" customFormat="1" ht="16.5" customHeight="1">
      <c r="A618" s="11" t="s">
        <v>630</v>
      </c>
      <c r="B618" s="9">
        <v>0</v>
      </c>
      <c r="C618" s="300"/>
    </row>
    <row r="619" spans="1:3" s="1" customFormat="1" ht="16.5" customHeight="1">
      <c r="A619" s="97" t="s">
        <v>631</v>
      </c>
      <c r="B619" s="9">
        <f>B620</f>
        <v>0</v>
      </c>
      <c r="C619" s="300"/>
    </row>
    <row r="620" spans="1:3" s="1" customFormat="1" ht="16.5" customHeight="1">
      <c r="A620" s="11" t="s">
        <v>632</v>
      </c>
      <c r="B620" s="9">
        <v>0</v>
      </c>
      <c r="C620" s="300"/>
    </row>
    <row r="621" spans="1:3" s="1" customFormat="1" ht="16.5" customHeight="1">
      <c r="A621" s="97" t="s">
        <v>633</v>
      </c>
      <c r="B621" s="9">
        <f>B622</f>
        <v>0</v>
      </c>
      <c r="C621" s="300"/>
    </row>
    <row r="622" spans="1:3" s="1" customFormat="1" ht="16.5" customHeight="1">
      <c r="A622" s="11" t="s">
        <v>634</v>
      </c>
      <c r="B622" s="9">
        <v>0</v>
      </c>
      <c r="C622" s="300"/>
    </row>
    <row r="623" spans="1:3" s="1" customFormat="1" ht="16.5" customHeight="1">
      <c r="A623" s="97" t="s">
        <v>635</v>
      </c>
      <c r="B623" s="9">
        <v>0</v>
      </c>
      <c r="C623" s="300"/>
    </row>
    <row r="624" spans="1:3" s="1" customFormat="1" ht="16.5" customHeight="1">
      <c r="A624" s="97" t="s">
        <v>636</v>
      </c>
      <c r="B624" s="9">
        <f>SUM(B625:B627)</f>
        <v>0</v>
      </c>
      <c r="C624" s="300"/>
    </row>
    <row r="625" spans="1:3" s="1" customFormat="1" ht="16.5" customHeight="1">
      <c r="A625" s="11" t="s">
        <v>637</v>
      </c>
      <c r="B625" s="9">
        <v>0</v>
      </c>
      <c r="C625" s="300"/>
    </row>
    <row r="626" spans="1:3" s="1" customFormat="1" ht="16.5" customHeight="1">
      <c r="A626" s="11" t="s">
        <v>638</v>
      </c>
      <c r="B626" s="9">
        <v>0</v>
      </c>
      <c r="C626" s="300"/>
    </row>
    <row r="627" spans="1:3" s="1" customFormat="1" ht="16.5" customHeight="1">
      <c r="A627" s="11" t="s">
        <v>639</v>
      </c>
      <c r="B627" s="9">
        <v>0</v>
      </c>
      <c r="C627" s="300"/>
    </row>
    <row r="628" spans="1:3" s="1" customFormat="1" ht="16.5" customHeight="1">
      <c r="A628" s="97" t="s">
        <v>640</v>
      </c>
      <c r="B628" s="9">
        <v>0</v>
      </c>
      <c r="C628" s="300"/>
    </row>
    <row r="629" spans="1:3" s="1" customFormat="1" ht="16.5" customHeight="1">
      <c r="A629" s="97" t="s">
        <v>641</v>
      </c>
      <c r="B629" s="9">
        <v>0</v>
      </c>
      <c r="C629" s="300"/>
    </row>
    <row r="630" spans="1:3" s="1" customFormat="1" ht="16.5" customHeight="1">
      <c r="A630" s="97" t="s">
        <v>642</v>
      </c>
      <c r="B630" s="9">
        <f>SUM(B631,B634,B641:B643,B648,B654:B655,B658,B659,B662:B665,B670:B674,B677:B678)</f>
        <v>27887</v>
      </c>
      <c r="C630" s="300"/>
    </row>
    <row r="631" spans="1:3" s="1" customFormat="1" ht="16.5" customHeight="1">
      <c r="A631" s="97" t="s">
        <v>643</v>
      </c>
      <c r="B631" s="9">
        <f>SUM(B632:B633)</f>
        <v>0</v>
      </c>
      <c r="C631" s="300"/>
    </row>
    <row r="632" spans="1:3" s="1" customFormat="1" ht="16.5" customHeight="1">
      <c r="A632" s="11" t="s">
        <v>644</v>
      </c>
      <c r="B632" s="9">
        <v>0</v>
      </c>
      <c r="C632" s="300"/>
    </row>
    <row r="633" spans="1:3" s="1" customFormat="1" ht="16.5" customHeight="1">
      <c r="A633" s="11" t="s">
        <v>645</v>
      </c>
      <c r="B633" s="9">
        <v>0</v>
      </c>
      <c r="C633" s="300"/>
    </row>
    <row r="634" spans="1:3" s="1" customFormat="1" ht="16.5" customHeight="1">
      <c r="A634" s="97" t="s">
        <v>646</v>
      </c>
      <c r="B634" s="9">
        <f>SUM(B635:B640)</f>
        <v>0</v>
      </c>
      <c r="C634" s="300"/>
    </row>
    <row r="635" spans="1:3" s="1" customFormat="1" ht="16.5" customHeight="1">
      <c r="A635" s="11" t="s">
        <v>647</v>
      </c>
      <c r="B635" s="9">
        <v>0</v>
      </c>
      <c r="C635" s="300"/>
    </row>
    <row r="636" spans="1:3" s="1" customFormat="1" ht="16.5" customHeight="1">
      <c r="A636" s="11" t="s">
        <v>648</v>
      </c>
      <c r="B636" s="9">
        <v>0</v>
      </c>
      <c r="C636" s="300"/>
    </row>
    <row r="637" spans="1:3" s="1" customFormat="1" ht="16.5" customHeight="1">
      <c r="A637" s="11" t="s">
        <v>649</v>
      </c>
      <c r="B637" s="9">
        <v>0</v>
      </c>
      <c r="C637" s="300"/>
    </row>
    <row r="638" spans="1:3" s="1" customFormat="1" ht="16.5" customHeight="1">
      <c r="A638" s="11" t="s">
        <v>650</v>
      </c>
      <c r="B638" s="9">
        <v>0</v>
      </c>
      <c r="C638" s="300"/>
    </row>
    <row r="639" spans="1:3" s="1" customFormat="1" ht="16.5" customHeight="1">
      <c r="A639" s="11" t="s">
        <v>651</v>
      </c>
      <c r="B639" s="9">
        <v>0</v>
      </c>
      <c r="C639" s="300"/>
    </row>
    <row r="640" spans="1:3" s="1" customFormat="1" ht="16.5" customHeight="1">
      <c r="A640" s="11" t="s">
        <v>652</v>
      </c>
      <c r="B640" s="9">
        <v>0</v>
      </c>
      <c r="C640" s="300"/>
    </row>
    <row r="641" spans="1:3" s="1" customFormat="1" ht="16.5" customHeight="1">
      <c r="A641" s="97" t="s">
        <v>653</v>
      </c>
      <c r="B641" s="9">
        <v>0</v>
      </c>
      <c r="C641" s="300"/>
    </row>
    <row r="642" spans="1:3" s="1" customFormat="1" ht="16.5" customHeight="1">
      <c r="A642" s="97" t="s">
        <v>654</v>
      </c>
      <c r="B642" s="9">
        <v>0</v>
      </c>
      <c r="C642" s="300"/>
    </row>
    <row r="643" spans="1:3" s="1" customFormat="1" ht="16.5" customHeight="1">
      <c r="A643" s="97" t="s">
        <v>655</v>
      </c>
      <c r="B643" s="9">
        <f>SUM(B644:B647)</f>
        <v>703</v>
      </c>
      <c r="C643" s="300"/>
    </row>
    <row r="644" spans="1:3" s="1" customFormat="1" ht="16.5" customHeight="1">
      <c r="A644" s="11" t="s">
        <v>656</v>
      </c>
      <c r="B644" s="9">
        <v>54</v>
      </c>
      <c r="C644" s="300"/>
    </row>
    <row r="645" spans="1:3" s="1" customFormat="1" ht="16.5" customHeight="1">
      <c r="A645" s="11" t="s">
        <v>657</v>
      </c>
      <c r="B645" s="9">
        <v>0</v>
      </c>
      <c r="C645" s="300"/>
    </row>
    <row r="646" spans="1:3" s="1" customFormat="1" ht="17.25" customHeight="1">
      <c r="A646" s="11" t="s">
        <v>658</v>
      </c>
      <c r="B646" s="9">
        <v>0</v>
      </c>
      <c r="C646" s="300"/>
    </row>
    <row r="647" spans="1:3" s="1" customFormat="1" ht="17.25" customHeight="1">
      <c r="A647" s="11" t="s">
        <v>659</v>
      </c>
      <c r="B647" s="9">
        <v>649</v>
      </c>
      <c r="C647" s="300"/>
    </row>
    <row r="648" spans="1:3" s="1" customFormat="1" ht="17.25" customHeight="1">
      <c r="A648" s="97" t="s">
        <v>660</v>
      </c>
      <c r="B648" s="9">
        <f>SUM(B649:B653)</f>
        <v>17695</v>
      </c>
      <c r="C648" s="300"/>
    </row>
    <row r="649" spans="1:3" s="1" customFormat="1" ht="17.25" customHeight="1">
      <c r="A649" s="11" t="s">
        <v>661</v>
      </c>
      <c r="B649" s="9">
        <v>7952</v>
      </c>
      <c r="C649" s="300"/>
    </row>
    <row r="650" spans="1:3" s="1" customFormat="1" ht="17.25" customHeight="1">
      <c r="A650" s="11" t="s">
        <v>662</v>
      </c>
      <c r="B650" s="9">
        <v>9647</v>
      </c>
      <c r="C650" s="300"/>
    </row>
    <row r="651" spans="1:3" s="1" customFormat="1" ht="17.25" customHeight="1">
      <c r="A651" s="11" t="s">
        <v>663</v>
      </c>
      <c r="B651" s="9">
        <v>1</v>
      </c>
      <c r="C651" s="300"/>
    </row>
    <row r="652" spans="1:3" s="1" customFormat="1" ht="17.25" customHeight="1">
      <c r="A652" s="11" t="s">
        <v>664</v>
      </c>
      <c r="B652" s="9">
        <v>0</v>
      </c>
      <c r="C652" s="300"/>
    </row>
    <row r="653" spans="1:3" s="1" customFormat="1" ht="17.25" customHeight="1">
      <c r="A653" s="11" t="s">
        <v>665</v>
      </c>
      <c r="B653" s="9">
        <v>95</v>
      </c>
      <c r="C653" s="300"/>
    </row>
    <row r="654" spans="1:3" s="1" customFormat="1" ht="17.25" customHeight="1">
      <c r="A654" s="97" t="s">
        <v>666</v>
      </c>
      <c r="B654" s="9">
        <v>0</v>
      </c>
      <c r="C654" s="300"/>
    </row>
    <row r="655" spans="1:3" s="1" customFormat="1" ht="17.25" customHeight="1">
      <c r="A655" s="97" t="s">
        <v>667</v>
      </c>
      <c r="B655" s="9">
        <f>SUM(B656:B657)</f>
        <v>0</v>
      </c>
      <c r="C655" s="300"/>
    </row>
    <row r="656" spans="1:3" s="1" customFormat="1" ht="17.25" customHeight="1">
      <c r="A656" s="11" t="s">
        <v>668</v>
      </c>
      <c r="B656" s="9">
        <v>0</v>
      </c>
      <c r="C656" s="300"/>
    </row>
    <row r="657" spans="1:3" s="1" customFormat="1" ht="17.25" customHeight="1">
      <c r="A657" s="11" t="s">
        <v>669</v>
      </c>
      <c r="B657" s="9">
        <v>0</v>
      </c>
      <c r="C657" s="300"/>
    </row>
    <row r="658" spans="1:3" s="1" customFormat="1" ht="17.25" customHeight="1">
      <c r="A658" s="97" t="s">
        <v>670</v>
      </c>
      <c r="B658" s="9">
        <v>0</v>
      </c>
      <c r="C658" s="300"/>
    </row>
    <row r="659" spans="1:3" s="1" customFormat="1" ht="17.25" customHeight="1">
      <c r="A659" s="97" t="s">
        <v>671</v>
      </c>
      <c r="B659" s="9">
        <f>B660+B661</f>
        <v>0</v>
      </c>
      <c r="C659" s="300"/>
    </row>
    <row r="660" spans="1:3" s="1" customFormat="1" ht="17.25" customHeight="1">
      <c r="A660" s="11" t="s">
        <v>672</v>
      </c>
      <c r="B660" s="9">
        <v>0</v>
      </c>
      <c r="C660" s="300"/>
    </row>
    <row r="661" spans="1:3" s="1" customFormat="1" ht="17.25" customHeight="1">
      <c r="A661" s="11" t="s">
        <v>673</v>
      </c>
      <c r="B661" s="9">
        <v>0</v>
      </c>
      <c r="C661" s="300"/>
    </row>
    <row r="662" spans="1:3" s="1" customFormat="1" ht="17.25" customHeight="1">
      <c r="A662" s="97" t="s">
        <v>674</v>
      </c>
      <c r="B662" s="9">
        <v>0</v>
      </c>
      <c r="C662" s="300"/>
    </row>
    <row r="663" spans="1:3" s="1" customFormat="1" ht="17.25" customHeight="1">
      <c r="A663" s="97" t="s">
        <v>675</v>
      </c>
      <c r="B663" s="9">
        <v>0</v>
      </c>
      <c r="C663" s="300"/>
    </row>
    <row r="664" spans="1:3" s="1" customFormat="1" ht="17.25" customHeight="1">
      <c r="A664" s="97" t="s">
        <v>676</v>
      </c>
      <c r="B664" s="9">
        <v>0</v>
      </c>
      <c r="C664" s="300"/>
    </row>
    <row r="665" spans="1:3" s="1" customFormat="1" ht="17.25" customHeight="1">
      <c r="A665" s="97" t="s">
        <v>677</v>
      </c>
      <c r="B665" s="9">
        <f>SUM(B666:B669)</f>
        <v>0</v>
      </c>
      <c r="C665" s="300"/>
    </row>
    <row r="666" spans="1:3" s="1" customFormat="1" ht="17.25" customHeight="1">
      <c r="A666" s="11" t="s">
        <v>678</v>
      </c>
      <c r="B666" s="9">
        <v>0</v>
      </c>
      <c r="C666" s="300"/>
    </row>
    <row r="667" spans="1:3" s="1" customFormat="1" ht="17.25" customHeight="1">
      <c r="A667" s="11" t="s">
        <v>679</v>
      </c>
      <c r="B667" s="9">
        <v>0</v>
      </c>
      <c r="C667" s="300"/>
    </row>
    <row r="668" spans="1:3" s="1" customFormat="1" ht="17.25" customHeight="1">
      <c r="A668" s="11" t="s">
        <v>680</v>
      </c>
      <c r="B668" s="9">
        <v>0</v>
      </c>
      <c r="C668" s="300"/>
    </row>
    <row r="669" spans="1:3" s="1" customFormat="1" ht="17.25" customHeight="1">
      <c r="A669" s="11" t="s">
        <v>681</v>
      </c>
      <c r="B669" s="9">
        <v>0</v>
      </c>
      <c r="C669" s="300"/>
    </row>
    <row r="670" spans="1:3" s="1" customFormat="1" ht="17.25" customHeight="1">
      <c r="A670" s="97" t="s">
        <v>682</v>
      </c>
      <c r="B670" s="9">
        <v>0</v>
      </c>
      <c r="C670" s="300"/>
    </row>
    <row r="671" spans="1:3" s="1" customFormat="1" ht="17.25" customHeight="1">
      <c r="A671" s="97" t="s">
        <v>683</v>
      </c>
      <c r="B671" s="9">
        <v>0</v>
      </c>
      <c r="C671" s="300"/>
    </row>
    <row r="672" spans="1:3" s="1" customFormat="1" ht="17.25" customHeight="1">
      <c r="A672" s="97" t="s">
        <v>684</v>
      </c>
      <c r="B672" s="9">
        <v>0</v>
      </c>
      <c r="C672" s="300"/>
    </row>
    <row r="673" spans="1:3" s="1" customFormat="1" ht="17.25" customHeight="1">
      <c r="A673" s="97" t="s">
        <v>685</v>
      </c>
      <c r="B673" s="9">
        <v>0</v>
      </c>
      <c r="C673" s="300"/>
    </row>
    <row r="674" spans="1:3" s="1" customFormat="1" ht="17.25" customHeight="1">
      <c r="A674" s="97" t="s">
        <v>686</v>
      </c>
      <c r="B674" s="9">
        <f>B675+B676</f>
        <v>0</v>
      </c>
      <c r="C674" s="300"/>
    </row>
    <row r="675" spans="1:3" s="1" customFormat="1" ht="17.25" customHeight="1">
      <c r="A675" s="11" t="s">
        <v>687</v>
      </c>
      <c r="B675" s="9">
        <v>0</v>
      </c>
      <c r="C675" s="300"/>
    </row>
    <row r="676" spans="1:3" s="1" customFormat="1" ht="17.25" customHeight="1">
      <c r="A676" s="11" t="s">
        <v>688</v>
      </c>
      <c r="B676" s="9">
        <v>0</v>
      </c>
      <c r="C676" s="300"/>
    </row>
    <row r="677" spans="1:3" s="1" customFormat="1" ht="17.25" customHeight="1">
      <c r="A677" s="97" t="s">
        <v>689</v>
      </c>
      <c r="B677" s="9">
        <v>0</v>
      </c>
      <c r="C677" s="300"/>
    </row>
    <row r="678" spans="1:3" s="1" customFormat="1" ht="17.25" customHeight="1">
      <c r="A678" s="97" t="s">
        <v>690</v>
      </c>
      <c r="B678" s="9">
        <v>9489</v>
      </c>
      <c r="C678" s="300"/>
    </row>
    <row r="679" spans="1:3" s="1" customFormat="1" ht="17.25" customHeight="1">
      <c r="A679" s="97" t="s">
        <v>691</v>
      </c>
      <c r="B679" s="9">
        <f>B680+B681</f>
        <v>6310</v>
      </c>
      <c r="C679" s="300"/>
    </row>
    <row r="680" spans="1:3" s="1" customFormat="1" ht="17.25" customHeight="1">
      <c r="A680" s="97" t="s">
        <v>692</v>
      </c>
      <c r="B680" s="9">
        <v>0</v>
      </c>
      <c r="C680" s="300"/>
    </row>
    <row r="681" spans="1:3" s="1" customFormat="1" ht="17.25" customHeight="1">
      <c r="A681" s="97" t="s">
        <v>693</v>
      </c>
      <c r="B681" s="9">
        <v>6310</v>
      </c>
      <c r="C681" s="300"/>
    </row>
    <row r="682" spans="1:3" s="1" customFormat="1" ht="17.25" customHeight="1">
      <c r="A682" s="97" t="s">
        <v>694</v>
      </c>
      <c r="B682" s="9">
        <f>SUM(B683:B687)</f>
        <v>0</v>
      </c>
      <c r="C682" s="300"/>
    </row>
    <row r="683" spans="1:3" s="1" customFormat="1" ht="17.25" customHeight="1">
      <c r="A683" s="97" t="s">
        <v>695</v>
      </c>
      <c r="B683" s="9">
        <v>0</v>
      </c>
      <c r="C683" s="300"/>
    </row>
    <row r="684" spans="1:3" s="1" customFormat="1" ht="17.25" customHeight="1">
      <c r="A684" s="97" t="s">
        <v>696</v>
      </c>
      <c r="B684" s="9">
        <v>0</v>
      </c>
      <c r="C684" s="300"/>
    </row>
    <row r="685" spans="1:3" s="1" customFormat="1" ht="17.25" customHeight="1">
      <c r="A685" s="97" t="s">
        <v>697</v>
      </c>
      <c r="B685" s="9">
        <v>0</v>
      </c>
      <c r="C685" s="300"/>
    </row>
    <row r="686" spans="1:3" s="1" customFormat="1" ht="17.25" customHeight="1">
      <c r="A686" s="97" t="s">
        <v>698</v>
      </c>
      <c r="B686" s="9">
        <v>0</v>
      </c>
      <c r="C686" s="300"/>
    </row>
    <row r="687" spans="1:3" s="1" customFormat="1" ht="17.25" customHeight="1">
      <c r="A687" s="97" t="s">
        <v>699</v>
      </c>
      <c r="B687" s="9">
        <v>0</v>
      </c>
      <c r="C687" s="300"/>
    </row>
    <row r="688" spans="1:3" s="1" customFormat="1" ht="17.25" customHeight="1">
      <c r="A688" s="97" t="s">
        <v>700</v>
      </c>
      <c r="B688" s="9">
        <f>SUM(B689:B695)</f>
        <v>29</v>
      </c>
      <c r="C688" s="300"/>
    </row>
    <row r="689" spans="1:3" ht="15" customHeight="1">
      <c r="A689" s="97" t="s">
        <v>701</v>
      </c>
      <c r="B689" s="9">
        <v>0</v>
      </c>
      <c r="C689" s="235"/>
    </row>
    <row r="690" spans="1:3" ht="14.25">
      <c r="A690" s="97" t="s">
        <v>702</v>
      </c>
      <c r="B690" s="9">
        <v>0</v>
      </c>
      <c r="C690" s="235"/>
    </row>
    <row r="691" spans="1:3" ht="14.25">
      <c r="A691" s="97" t="s">
        <v>703</v>
      </c>
      <c r="B691" s="9">
        <v>0</v>
      </c>
      <c r="C691" s="235"/>
    </row>
    <row r="692" spans="1:3" ht="14.25">
      <c r="A692" s="97" t="s">
        <v>704</v>
      </c>
      <c r="B692" s="9">
        <v>0</v>
      </c>
      <c r="C692" s="235"/>
    </row>
    <row r="693" spans="1:3" ht="14.25">
      <c r="A693" s="97" t="s">
        <v>705</v>
      </c>
      <c r="B693" s="9">
        <v>0</v>
      </c>
      <c r="C693" s="235"/>
    </row>
    <row r="694" spans="1:3" ht="14.25">
      <c r="A694" s="97" t="s">
        <v>706</v>
      </c>
      <c r="B694" s="9">
        <v>0</v>
      </c>
      <c r="C694" s="235"/>
    </row>
    <row r="695" spans="1:3" ht="14.25">
      <c r="A695" s="97" t="s">
        <v>707</v>
      </c>
      <c r="B695" s="9">
        <v>29</v>
      </c>
      <c r="C695" s="235"/>
    </row>
    <row r="696" spans="1:3" ht="14.25">
      <c r="A696" s="300"/>
      <c r="B696" s="300"/>
      <c r="C696" s="235"/>
    </row>
    <row r="697" spans="1:3" ht="14.25">
      <c r="A697" s="300"/>
      <c r="B697" s="300"/>
      <c r="C697" s="235"/>
    </row>
    <row r="698" spans="1:3" ht="14.25">
      <c r="A698" s="300"/>
      <c r="B698" s="300"/>
      <c r="C698" s="235"/>
    </row>
    <row r="699" spans="1:3" ht="14.25">
      <c r="A699" s="300"/>
      <c r="B699" s="300"/>
      <c r="C699" s="235"/>
    </row>
    <row r="700" spans="1:3" ht="14.25">
      <c r="A700" s="300"/>
      <c r="B700" s="300"/>
      <c r="C700" s="235"/>
    </row>
    <row r="701" spans="1:3" ht="14.25">
      <c r="A701" s="300"/>
      <c r="B701" s="300"/>
      <c r="C701" s="235"/>
    </row>
    <row r="702" spans="1:3" ht="14.25">
      <c r="A702" s="300"/>
      <c r="B702" s="300"/>
      <c r="C702" s="235"/>
    </row>
    <row r="703" spans="1:3" ht="14.25">
      <c r="A703" s="300"/>
      <c r="B703" s="300"/>
      <c r="C703" s="235"/>
    </row>
    <row r="704" spans="1:3" ht="14.25">
      <c r="A704" s="300"/>
      <c r="B704" s="300"/>
      <c r="C704" s="235"/>
    </row>
    <row r="705" spans="1:3" ht="14.25">
      <c r="A705" s="300"/>
      <c r="B705" s="300"/>
      <c r="C705" s="235"/>
    </row>
    <row r="706" spans="1:3" ht="14.25">
      <c r="A706" s="300"/>
      <c r="B706" s="300"/>
      <c r="C706" s="235"/>
    </row>
    <row r="707" spans="1:3" ht="14.25">
      <c r="A707" s="300"/>
      <c r="B707" s="300"/>
      <c r="C707" s="235"/>
    </row>
    <row r="708" spans="1:3" ht="14.25">
      <c r="A708" s="300"/>
      <c r="B708" s="300"/>
      <c r="C708" s="235"/>
    </row>
    <row r="709" spans="1:3" ht="14.25">
      <c r="A709" s="300"/>
      <c r="B709" s="300"/>
      <c r="C709" s="235"/>
    </row>
    <row r="710" spans="1:3" ht="14.25">
      <c r="A710" s="300"/>
      <c r="B710" s="300"/>
      <c r="C710" s="235"/>
    </row>
    <row r="711" spans="1:3" ht="14.25">
      <c r="A711" s="300"/>
      <c r="B711" s="300"/>
      <c r="C711" s="235"/>
    </row>
    <row r="712" spans="1:3" ht="14.25">
      <c r="A712" s="300"/>
      <c r="B712" s="300"/>
      <c r="C712" s="235"/>
    </row>
    <row r="713" spans="1:3" ht="14.25">
      <c r="A713" s="300"/>
      <c r="B713" s="300"/>
      <c r="C713" s="235"/>
    </row>
    <row r="714" spans="1:3" ht="14.25">
      <c r="A714" s="300"/>
      <c r="B714" s="300"/>
      <c r="C714" s="235"/>
    </row>
    <row r="715" spans="1:3" ht="14.25">
      <c r="A715" s="300"/>
      <c r="B715" s="300"/>
      <c r="C715" s="235"/>
    </row>
    <row r="716" spans="1:3" ht="14.25">
      <c r="A716" s="300"/>
      <c r="B716" s="300"/>
      <c r="C716" s="235"/>
    </row>
    <row r="717" spans="1:3" ht="14.25">
      <c r="A717" s="300"/>
      <c r="B717" s="300"/>
      <c r="C717" s="235"/>
    </row>
    <row r="718" spans="1:3" ht="14.25">
      <c r="A718" s="300"/>
      <c r="B718" s="300"/>
      <c r="C718" s="235"/>
    </row>
    <row r="719" spans="1:3" ht="14.25">
      <c r="A719" s="300"/>
      <c r="B719" s="300"/>
      <c r="C719" s="235"/>
    </row>
    <row r="720" spans="1:3" ht="14.25">
      <c r="A720" s="300"/>
      <c r="B720" s="300"/>
      <c r="C720" s="235"/>
    </row>
    <row r="721" spans="1:3" ht="14.25">
      <c r="A721" s="300"/>
      <c r="B721" s="300"/>
      <c r="C721" s="235"/>
    </row>
    <row r="722" spans="1:3" ht="14.25">
      <c r="A722" s="300"/>
      <c r="B722" s="300"/>
      <c r="C722" s="235"/>
    </row>
    <row r="723" spans="1:3" ht="14.25">
      <c r="A723" s="300"/>
      <c r="B723" s="300"/>
      <c r="C723" s="235"/>
    </row>
    <row r="724" spans="1:3" ht="14.25">
      <c r="A724" s="300"/>
      <c r="B724" s="300"/>
      <c r="C724" s="235"/>
    </row>
    <row r="725" spans="1:3" ht="14.25">
      <c r="A725" s="300"/>
      <c r="B725" s="300"/>
      <c r="C725" s="235"/>
    </row>
    <row r="726" spans="1:3" ht="14.25">
      <c r="A726" s="300"/>
      <c r="B726" s="300"/>
      <c r="C726" s="235"/>
    </row>
    <row r="727" spans="1:3" ht="14.25">
      <c r="A727" s="300"/>
      <c r="B727" s="300"/>
      <c r="C727" s="235"/>
    </row>
    <row r="728" spans="1:3" ht="14.25">
      <c r="A728" s="300"/>
      <c r="B728" s="300"/>
      <c r="C728" s="235"/>
    </row>
    <row r="729" spans="1:3" ht="14.25">
      <c r="A729" s="300"/>
      <c r="B729" s="300"/>
      <c r="C729" s="235"/>
    </row>
    <row r="730" spans="1:3" ht="14.25">
      <c r="A730" s="300"/>
      <c r="B730" s="300"/>
      <c r="C730" s="235"/>
    </row>
    <row r="731" spans="1:3" ht="14.25">
      <c r="A731" s="300"/>
      <c r="B731" s="300"/>
      <c r="C731" s="235"/>
    </row>
    <row r="732" spans="1:3" ht="14.25">
      <c r="A732" s="300"/>
      <c r="B732" s="300"/>
      <c r="C732" s="235"/>
    </row>
    <row r="733" spans="1:3" ht="14.25">
      <c r="A733" s="300"/>
      <c r="B733" s="300"/>
      <c r="C733" s="235"/>
    </row>
    <row r="734" spans="1:3" ht="14.25">
      <c r="A734" s="300"/>
      <c r="B734" s="300"/>
      <c r="C734" s="235"/>
    </row>
    <row r="735" spans="1:3" ht="14.25">
      <c r="A735" s="300"/>
      <c r="B735" s="300"/>
      <c r="C735" s="235"/>
    </row>
    <row r="736" spans="1:3" ht="14.25">
      <c r="A736" s="300"/>
      <c r="B736" s="300"/>
      <c r="C736" s="235"/>
    </row>
    <row r="737" spans="1:3" ht="14.25">
      <c r="A737" s="300"/>
      <c r="B737" s="300"/>
      <c r="C737" s="235"/>
    </row>
    <row r="738" spans="1:3" ht="14.25">
      <c r="A738" s="300"/>
      <c r="B738" s="300"/>
      <c r="C738" s="235"/>
    </row>
    <row r="739" spans="1:3" ht="14.25">
      <c r="A739" s="300"/>
      <c r="B739" s="300"/>
      <c r="C739" s="235"/>
    </row>
    <row r="740" spans="1:3" ht="14.25">
      <c r="A740" s="300"/>
      <c r="B740" s="300"/>
      <c r="C740" s="235"/>
    </row>
    <row r="741" spans="1:3" ht="14.25">
      <c r="A741" s="300"/>
      <c r="B741" s="300"/>
      <c r="C741" s="235"/>
    </row>
    <row r="742" spans="1:3" ht="14.25">
      <c r="A742" s="300"/>
      <c r="B742" s="300"/>
      <c r="C742" s="235"/>
    </row>
    <row r="743" spans="1:3" ht="14.25">
      <c r="A743" s="300"/>
      <c r="B743" s="300"/>
      <c r="C743" s="235"/>
    </row>
    <row r="744" spans="1:3" ht="14.25">
      <c r="A744" s="300"/>
      <c r="B744" s="300"/>
      <c r="C744" s="235"/>
    </row>
    <row r="745" spans="1:3" ht="14.25">
      <c r="A745" s="300"/>
      <c r="B745" s="300"/>
      <c r="C745" s="235"/>
    </row>
    <row r="746" spans="1:3" ht="14.25">
      <c r="A746" s="300"/>
      <c r="B746" s="300"/>
      <c r="C746" s="235"/>
    </row>
    <row r="747" spans="1:3" ht="14.25">
      <c r="A747" s="300"/>
      <c r="B747" s="300"/>
      <c r="C747" s="235"/>
    </row>
    <row r="748" spans="1:3" ht="14.25">
      <c r="A748" s="300"/>
      <c r="B748" s="300"/>
      <c r="C748" s="235"/>
    </row>
    <row r="749" spans="1:3" ht="14.25">
      <c r="A749" s="300"/>
      <c r="B749" s="300"/>
      <c r="C749" s="235"/>
    </row>
    <row r="750" spans="1:3" ht="14.25">
      <c r="A750" s="300"/>
      <c r="B750" s="300"/>
      <c r="C750" s="235"/>
    </row>
    <row r="751" spans="1:3" ht="14.25">
      <c r="A751" s="300"/>
      <c r="B751" s="300"/>
      <c r="C751" s="235"/>
    </row>
    <row r="752" spans="1:3" ht="14.25">
      <c r="A752" s="300"/>
      <c r="B752" s="300"/>
      <c r="C752" s="235"/>
    </row>
    <row r="753" spans="1:3" ht="14.25">
      <c r="A753" s="300"/>
      <c r="B753" s="300"/>
      <c r="C753" s="235"/>
    </row>
    <row r="754" spans="1:3" ht="14.25">
      <c r="A754" s="300"/>
      <c r="B754" s="300"/>
      <c r="C754" s="235"/>
    </row>
    <row r="755" spans="1:3" ht="14.25">
      <c r="A755" s="300"/>
      <c r="B755" s="300"/>
      <c r="C755" s="235"/>
    </row>
    <row r="756" spans="1:3" ht="14.25">
      <c r="A756" s="300"/>
      <c r="B756" s="300"/>
      <c r="C756" s="235"/>
    </row>
    <row r="757" spans="1:3" ht="14.25">
      <c r="A757" s="300"/>
      <c r="B757" s="300"/>
      <c r="C757" s="235"/>
    </row>
    <row r="758" spans="1:3" ht="14.25">
      <c r="A758" s="300"/>
      <c r="B758" s="300"/>
      <c r="C758" s="235"/>
    </row>
    <row r="759" spans="1:3" ht="14.25">
      <c r="A759" s="300"/>
      <c r="B759" s="300"/>
      <c r="C759" s="235"/>
    </row>
    <row r="760" spans="1:3" ht="14.25">
      <c r="A760" s="300"/>
      <c r="B760" s="300"/>
      <c r="C760" s="235"/>
    </row>
    <row r="761" spans="1:3" ht="14.25">
      <c r="A761" s="300"/>
      <c r="B761" s="300"/>
      <c r="C761" s="235"/>
    </row>
    <row r="762" spans="1:3" ht="14.25">
      <c r="A762" s="300"/>
      <c r="B762" s="300"/>
      <c r="C762" s="235"/>
    </row>
    <row r="763" spans="1:3" ht="14.25">
      <c r="A763" s="300"/>
      <c r="B763" s="300"/>
      <c r="C763" s="235"/>
    </row>
    <row r="764" spans="1:3" ht="14.25">
      <c r="A764" s="300"/>
      <c r="B764" s="300"/>
      <c r="C764" s="235"/>
    </row>
    <row r="765" spans="1:3" ht="14.25">
      <c r="A765" s="300"/>
      <c r="B765" s="300"/>
      <c r="C765" s="235"/>
    </row>
    <row r="766" spans="1:3" ht="14.25">
      <c r="A766" s="300"/>
      <c r="B766" s="300"/>
      <c r="C766" s="235"/>
    </row>
    <row r="767" spans="1:3" ht="14.25">
      <c r="A767" s="300"/>
      <c r="B767" s="300"/>
      <c r="C767" s="235"/>
    </row>
    <row r="768" spans="1:3" ht="14.25">
      <c r="A768" s="300"/>
      <c r="B768" s="300"/>
      <c r="C768" s="235"/>
    </row>
    <row r="769" spans="1:3" ht="14.25">
      <c r="A769" s="300"/>
      <c r="B769" s="300"/>
      <c r="C769" s="235"/>
    </row>
    <row r="770" spans="1:3" ht="14.25">
      <c r="A770" s="300"/>
      <c r="B770" s="300"/>
      <c r="C770" s="235"/>
    </row>
    <row r="771" spans="1:3" ht="14.25">
      <c r="A771" s="300"/>
      <c r="B771" s="300"/>
      <c r="C771" s="235"/>
    </row>
    <row r="772" spans="1:3" ht="14.25">
      <c r="A772" s="300"/>
      <c r="B772" s="300"/>
      <c r="C772" s="235"/>
    </row>
    <row r="773" spans="1:3" ht="14.25">
      <c r="A773" s="300"/>
      <c r="B773" s="300"/>
      <c r="C773" s="235"/>
    </row>
    <row r="774" spans="1:3" ht="14.25">
      <c r="A774" s="300"/>
      <c r="B774" s="300"/>
      <c r="C774" s="235"/>
    </row>
    <row r="775" spans="1:3" ht="14.25">
      <c r="A775" s="300"/>
      <c r="B775" s="300"/>
      <c r="C775" s="235"/>
    </row>
    <row r="776" spans="1:3" ht="14.25">
      <c r="A776" s="300"/>
      <c r="B776" s="300"/>
      <c r="C776" s="235"/>
    </row>
    <row r="777" spans="1:3" ht="14.25">
      <c r="A777" s="300"/>
      <c r="B777" s="300"/>
      <c r="C777" s="235"/>
    </row>
    <row r="778" spans="1:3" ht="14.25">
      <c r="A778" s="300"/>
      <c r="B778" s="300"/>
      <c r="C778" s="235"/>
    </row>
    <row r="779" spans="1:3" ht="14.25">
      <c r="A779" s="300"/>
      <c r="B779" s="300"/>
      <c r="C779" s="235"/>
    </row>
    <row r="780" spans="1:3" ht="14.25">
      <c r="A780" s="300"/>
      <c r="B780" s="300"/>
      <c r="C780" s="235"/>
    </row>
    <row r="781" spans="1:3" ht="14.25">
      <c r="A781" s="300"/>
      <c r="B781" s="300"/>
      <c r="C781" s="235"/>
    </row>
    <row r="782" spans="1:3" ht="14.25">
      <c r="A782" s="300"/>
      <c r="B782" s="300"/>
      <c r="C782" s="235"/>
    </row>
    <row r="783" spans="1:3" ht="14.25">
      <c r="A783" s="300"/>
      <c r="B783" s="300"/>
      <c r="C783" s="235"/>
    </row>
    <row r="784" spans="1:3" ht="14.25">
      <c r="A784" s="300"/>
      <c r="B784" s="300"/>
      <c r="C784" s="235"/>
    </row>
    <row r="785" spans="1:3" ht="14.25">
      <c r="A785" s="300"/>
      <c r="B785" s="300"/>
      <c r="C785" s="235"/>
    </row>
    <row r="786" spans="1:3" ht="14.25">
      <c r="A786" s="300"/>
      <c r="B786" s="300"/>
      <c r="C786" s="235"/>
    </row>
    <row r="787" spans="1:3" ht="14.25">
      <c r="A787" s="300"/>
      <c r="B787" s="300"/>
      <c r="C787" s="235"/>
    </row>
    <row r="788" spans="1:3" ht="14.25">
      <c r="A788" s="300"/>
      <c r="B788" s="300"/>
      <c r="C788" s="235"/>
    </row>
    <row r="789" spans="1:3" ht="14.25">
      <c r="A789" s="300"/>
      <c r="B789" s="300"/>
      <c r="C789" s="235"/>
    </row>
    <row r="790" spans="1:3" ht="14.25">
      <c r="A790" s="300"/>
      <c r="B790" s="300"/>
      <c r="C790" s="235"/>
    </row>
    <row r="791" spans="1:3" ht="14.25">
      <c r="A791" s="300"/>
      <c r="B791" s="300"/>
      <c r="C791" s="235"/>
    </row>
    <row r="792" spans="1:3" ht="14.25">
      <c r="A792" s="300"/>
      <c r="B792" s="300"/>
      <c r="C792" s="235"/>
    </row>
    <row r="793" spans="1:3" ht="14.25">
      <c r="A793" s="300"/>
      <c r="B793" s="300"/>
      <c r="C793" s="235"/>
    </row>
    <row r="794" spans="1:3" ht="14.25">
      <c r="A794" s="300"/>
      <c r="B794" s="300"/>
      <c r="C794" s="235"/>
    </row>
    <row r="795" spans="1:3" ht="14.25">
      <c r="A795" s="300"/>
      <c r="B795" s="300"/>
      <c r="C795" s="235"/>
    </row>
    <row r="796" spans="1:3" ht="14.25">
      <c r="A796" s="300"/>
      <c r="B796" s="300"/>
      <c r="C796" s="235"/>
    </row>
    <row r="797" spans="1:3" ht="14.25">
      <c r="A797" s="300"/>
      <c r="B797" s="300"/>
      <c r="C797" s="235"/>
    </row>
    <row r="798" spans="1:3" ht="14.25">
      <c r="A798" s="300"/>
      <c r="B798" s="300"/>
      <c r="C798" s="235"/>
    </row>
    <row r="799" spans="1:3" ht="14.25">
      <c r="A799" s="300"/>
      <c r="B799" s="300"/>
      <c r="C799" s="235"/>
    </row>
    <row r="800" spans="1:3" ht="14.25">
      <c r="A800" s="300"/>
      <c r="B800" s="300"/>
      <c r="C800" s="235"/>
    </row>
    <row r="801" spans="1:3" ht="14.25">
      <c r="A801" s="300"/>
      <c r="B801" s="300"/>
      <c r="C801" s="235"/>
    </row>
  </sheetData>
  <sheetProtection/>
  <mergeCells count="3">
    <mergeCell ref="A1:B1"/>
    <mergeCell ref="A2:B2"/>
    <mergeCell ref="A3:B3"/>
  </mergeCells>
  <printOptions/>
  <pageMargins left="1" right="0.75" top="0.78"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B322"/>
  <sheetViews>
    <sheetView showGridLines="0" showZeros="0" workbookViewId="0" topLeftCell="A1">
      <selection activeCell="D64" sqref="D64"/>
    </sheetView>
  </sheetViews>
  <sheetFormatPr defaultColWidth="9.125" defaultRowHeight="14.25"/>
  <cols>
    <col min="1" max="1" width="60.75390625" style="92" customWidth="1"/>
    <col min="2" max="2" width="19.75390625" style="93" customWidth="1"/>
    <col min="3" max="212" width="9.125" style="2" customWidth="1"/>
    <col min="213" max="16384" width="9.125" style="2" customWidth="1"/>
  </cols>
  <sheetData>
    <row r="1" spans="1:2" ht="33.75" customHeight="1">
      <c r="A1" s="94" t="s">
        <v>3593</v>
      </c>
      <c r="B1" s="94"/>
    </row>
    <row r="2" ht="16.5" customHeight="1">
      <c r="A2" s="42"/>
    </row>
    <row r="3" spans="1:2" ht="25.5" customHeight="1">
      <c r="A3" s="95" t="s">
        <v>3594</v>
      </c>
      <c r="B3" s="93" t="s">
        <v>3595</v>
      </c>
    </row>
    <row r="4" spans="1:2" s="1" customFormat="1" ht="16.5" customHeight="1">
      <c r="A4" s="96" t="s">
        <v>2</v>
      </c>
      <c r="B4" s="96" t="s">
        <v>3</v>
      </c>
    </row>
    <row r="5" spans="1:2" s="1" customFormat="1" ht="17.25" customHeight="1">
      <c r="A5" s="6" t="s">
        <v>3268</v>
      </c>
      <c r="B5" s="9">
        <f>SUM(B6,B14,B30,B42,B53,B108,B132,B184,B189,B193,B219,B237,B255)</f>
        <v>328117</v>
      </c>
    </row>
    <row r="6" spans="1:2" s="1" customFormat="1" ht="17.25" customHeight="1">
      <c r="A6" s="8" t="s">
        <v>1006</v>
      </c>
      <c r="B6" s="9">
        <f>B7</f>
        <v>0</v>
      </c>
    </row>
    <row r="7" spans="1:2" s="1" customFormat="1" ht="17.25" customHeight="1">
      <c r="A7" s="8" t="s">
        <v>3269</v>
      </c>
      <c r="B7" s="9">
        <f>SUM(B8:B13)</f>
        <v>0</v>
      </c>
    </row>
    <row r="8" spans="1:2" s="1" customFormat="1" ht="18.75" customHeight="1">
      <c r="A8" s="10" t="s">
        <v>3270</v>
      </c>
      <c r="B8" s="9">
        <v>0</v>
      </c>
    </row>
    <row r="9" spans="1:2" s="1" customFormat="1" ht="18.75" customHeight="1">
      <c r="A9" s="10" t="s">
        <v>3271</v>
      </c>
      <c r="B9" s="9">
        <v>0</v>
      </c>
    </row>
    <row r="10" spans="1:2" s="1" customFormat="1" ht="17.25" customHeight="1">
      <c r="A10" s="10" t="s">
        <v>3272</v>
      </c>
      <c r="B10" s="9">
        <v>0</v>
      </c>
    </row>
    <row r="11" spans="1:2" s="1" customFormat="1" ht="17.25" customHeight="1">
      <c r="A11" s="10" t="s">
        <v>3273</v>
      </c>
      <c r="B11" s="9">
        <v>0</v>
      </c>
    </row>
    <row r="12" spans="1:2" s="1" customFormat="1" ht="17.25" customHeight="1">
      <c r="A12" s="10" t="s">
        <v>3274</v>
      </c>
      <c r="B12" s="9">
        <v>0</v>
      </c>
    </row>
    <row r="13" spans="1:2" s="1" customFormat="1" ht="17.25" customHeight="1">
      <c r="A13" s="10" t="s">
        <v>3275</v>
      </c>
      <c r="B13" s="9">
        <v>0</v>
      </c>
    </row>
    <row r="14" spans="1:2" s="1" customFormat="1" ht="17.25" customHeight="1">
      <c r="A14" s="8" t="s">
        <v>1053</v>
      </c>
      <c r="B14" s="9">
        <f>SUM(B15,B21,B27)</f>
        <v>24</v>
      </c>
    </row>
    <row r="15" spans="1:2" s="1" customFormat="1" ht="17.25" customHeight="1">
      <c r="A15" s="8" t="s">
        <v>3276</v>
      </c>
      <c r="B15" s="9">
        <f>SUM(B16:B20)</f>
        <v>15</v>
      </c>
    </row>
    <row r="16" spans="1:2" s="1" customFormat="1" ht="17.25" customHeight="1">
      <c r="A16" s="10" t="s">
        <v>3277</v>
      </c>
      <c r="B16" s="9">
        <v>0</v>
      </c>
    </row>
    <row r="17" spans="1:2" s="1" customFormat="1" ht="17.25" customHeight="1">
      <c r="A17" s="10" t="s">
        <v>3278</v>
      </c>
      <c r="B17" s="9">
        <v>0</v>
      </c>
    </row>
    <row r="18" spans="1:2" s="1" customFormat="1" ht="17.25" customHeight="1">
      <c r="A18" s="10" t="s">
        <v>3279</v>
      </c>
      <c r="B18" s="9">
        <v>0</v>
      </c>
    </row>
    <row r="19" spans="1:2" s="1" customFormat="1" ht="17.25" customHeight="1">
      <c r="A19" s="10" t="s">
        <v>3280</v>
      </c>
      <c r="B19" s="9">
        <v>0</v>
      </c>
    </row>
    <row r="20" spans="1:2" s="1" customFormat="1" ht="17.25" customHeight="1">
      <c r="A20" s="10" t="s">
        <v>3281</v>
      </c>
      <c r="B20" s="9">
        <v>15</v>
      </c>
    </row>
    <row r="21" spans="1:2" s="1" customFormat="1" ht="17.25" customHeight="1">
      <c r="A21" s="8" t="s">
        <v>3282</v>
      </c>
      <c r="B21" s="9">
        <f>SUM(B22:B26)</f>
        <v>9</v>
      </c>
    </row>
    <row r="22" spans="1:2" s="1" customFormat="1" ht="17.25" customHeight="1">
      <c r="A22" s="10" t="s">
        <v>3283</v>
      </c>
      <c r="B22" s="9">
        <v>0</v>
      </c>
    </row>
    <row r="23" spans="1:2" s="1" customFormat="1" ht="17.25" customHeight="1">
      <c r="A23" s="10" t="s">
        <v>3284</v>
      </c>
      <c r="B23" s="9">
        <v>0</v>
      </c>
    </row>
    <row r="24" spans="1:2" s="1" customFormat="1" ht="17.25" customHeight="1">
      <c r="A24" s="10" t="s">
        <v>3285</v>
      </c>
      <c r="B24" s="9">
        <v>0</v>
      </c>
    </row>
    <row r="25" spans="1:2" s="1" customFormat="1" ht="17.25" customHeight="1">
      <c r="A25" s="10" t="s">
        <v>3286</v>
      </c>
      <c r="B25" s="9">
        <v>9</v>
      </c>
    </row>
    <row r="26" spans="1:2" s="1" customFormat="1" ht="17.25" customHeight="1">
      <c r="A26" s="10" t="s">
        <v>3287</v>
      </c>
      <c r="B26" s="9">
        <v>0</v>
      </c>
    </row>
    <row r="27" spans="1:2" s="1" customFormat="1" ht="17.25" customHeight="1">
      <c r="A27" s="8" t="s">
        <v>3288</v>
      </c>
      <c r="B27" s="9">
        <f>SUM(B28:B29)</f>
        <v>0</v>
      </c>
    </row>
    <row r="28" spans="1:2" s="1" customFormat="1" ht="17.25" customHeight="1">
      <c r="A28" s="10" t="s">
        <v>3289</v>
      </c>
      <c r="B28" s="9">
        <v>0</v>
      </c>
    </row>
    <row r="29" spans="1:2" s="1" customFormat="1" ht="17.25" customHeight="1">
      <c r="A29" s="10" t="s">
        <v>3290</v>
      </c>
      <c r="B29" s="9">
        <v>0</v>
      </c>
    </row>
    <row r="30" spans="1:2" s="1" customFormat="1" ht="17.25" customHeight="1">
      <c r="A30" s="8" t="s">
        <v>1095</v>
      </c>
      <c r="B30" s="9">
        <f>SUM(B31,B35,B39)</f>
        <v>506</v>
      </c>
    </row>
    <row r="31" spans="1:2" s="1" customFormat="1" ht="17.25" customHeight="1">
      <c r="A31" s="8" t="s">
        <v>3291</v>
      </c>
      <c r="B31" s="9">
        <f>SUM(B32:B34)</f>
        <v>506</v>
      </c>
    </row>
    <row r="32" spans="1:2" s="1" customFormat="1" ht="17.25" customHeight="1">
      <c r="A32" s="10" t="s">
        <v>3292</v>
      </c>
      <c r="B32" s="9">
        <v>239</v>
      </c>
    </row>
    <row r="33" spans="1:2" s="1" customFormat="1" ht="17.25" customHeight="1">
      <c r="A33" s="10" t="s">
        <v>3293</v>
      </c>
      <c r="B33" s="9">
        <v>267</v>
      </c>
    </row>
    <row r="34" spans="1:2" s="1" customFormat="1" ht="17.25" customHeight="1">
      <c r="A34" s="10" t="s">
        <v>3294</v>
      </c>
      <c r="B34" s="9">
        <v>0</v>
      </c>
    </row>
    <row r="35" spans="1:2" s="1" customFormat="1" ht="17.25" customHeight="1">
      <c r="A35" s="8" t="s">
        <v>3295</v>
      </c>
      <c r="B35" s="9">
        <f>SUM(B36:B38)</f>
        <v>0</v>
      </c>
    </row>
    <row r="36" spans="1:2" s="1" customFormat="1" ht="17.25" customHeight="1">
      <c r="A36" s="10" t="s">
        <v>3292</v>
      </c>
      <c r="B36" s="9">
        <v>0</v>
      </c>
    </row>
    <row r="37" spans="1:2" s="1" customFormat="1" ht="17.25" customHeight="1">
      <c r="A37" s="10" t="s">
        <v>3293</v>
      </c>
      <c r="B37" s="9">
        <v>0</v>
      </c>
    </row>
    <row r="38" spans="1:2" s="1" customFormat="1" ht="17.25" customHeight="1">
      <c r="A38" s="10" t="s">
        <v>3296</v>
      </c>
      <c r="B38" s="9">
        <v>0</v>
      </c>
    </row>
    <row r="39" spans="1:2" s="1" customFormat="1" ht="17.25" customHeight="1">
      <c r="A39" s="8" t="s">
        <v>3297</v>
      </c>
      <c r="B39" s="9">
        <f>SUM(B40:B41)</f>
        <v>0</v>
      </c>
    </row>
    <row r="40" spans="1:2" s="1" customFormat="1" ht="17.25" customHeight="1">
      <c r="A40" s="10" t="s">
        <v>3293</v>
      </c>
      <c r="B40" s="9">
        <v>0</v>
      </c>
    </row>
    <row r="41" spans="1:2" s="1" customFormat="1" ht="17.25" customHeight="1">
      <c r="A41" s="10" t="s">
        <v>3298</v>
      </c>
      <c r="B41" s="9">
        <v>0</v>
      </c>
    </row>
    <row r="42" spans="1:2" s="1" customFormat="1" ht="17.25" customHeight="1">
      <c r="A42" s="8" t="s">
        <v>1263</v>
      </c>
      <c r="B42" s="9">
        <f>SUM(B43,B48)</f>
        <v>0</v>
      </c>
    </row>
    <row r="43" spans="1:2" s="1" customFormat="1" ht="17.25" customHeight="1">
      <c r="A43" s="8" t="s">
        <v>3299</v>
      </c>
      <c r="B43" s="9">
        <f>SUM(B44:B47)</f>
        <v>0</v>
      </c>
    </row>
    <row r="44" spans="1:2" s="1" customFormat="1" ht="17.25" customHeight="1">
      <c r="A44" s="10" t="s">
        <v>3300</v>
      </c>
      <c r="B44" s="9">
        <v>0</v>
      </c>
    </row>
    <row r="45" spans="1:2" s="1" customFormat="1" ht="17.25" customHeight="1">
      <c r="A45" s="10" t="s">
        <v>3301</v>
      </c>
      <c r="B45" s="9">
        <v>0</v>
      </c>
    </row>
    <row r="46" spans="1:2" s="1" customFormat="1" ht="17.25" customHeight="1">
      <c r="A46" s="10" t="s">
        <v>3302</v>
      </c>
      <c r="B46" s="9">
        <v>0</v>
      </c>
    </row>
    <row r="47" spans="1:2" s="1" customFormat="1" ht="17.25" customHeight="1">
      <c r="A47" s="10" t="s">
        <v>3303</v>
      </c>
      <c r="B47" s="9">
        <v>0</v>
      </c>
    </row>
    <row r="48" spans="1:2" s="1" customFormat="1" ht="17.25" customHeight="1">
      <c r="A48" s="8" t="s">
        <v>3304</v>
      </c>
      <c r="B48" s="9">
        <f>SUM(B49:B52)</f>
        <v>0</v>
      </c>
    </row>
    <row r="49" spans="1:2" s="1" customFormat="1" ht="17.25" customHeight="1">
      <c r="A49" s="10" t="s">
        <v>3305</v>
      </c>
      <c r="B49" s="9">
        <v>0</v>
      </c>
    </row>
    <row r="50" spans="1:2" s="1" customFormat="1" ht="17.25" customHeight="1">
      <c r="A50" s="10" t="s">
        <v>3306</v>
      </c>
      <c r="B50" s="9">
        <v>0</v>
      </c>
    </row>
    <row r="51" spans="1:2" s="1" customFormat="1" ht="17.25" customHeight="1">
      <c r="A51" s="10" t="s">
        <v>3307</v>
      </c>
      <c r="B51" s="9">
        <v>0</v>
      </c>
    </row>
    <row r="52" spans="1:2" s="1" customFormat="1" ht="17.25" customHeight="1">
      <c r="A52" s="10" t="s">
        <v>3308</v>
      </c>
      <c r="B52" s="9">
        <v>0</v>
      </c>
    </row>
    <row r="53" spans="1:2" s="1" customFormat="1" ht="17.25" customHeight="1">
      <c r="A53" s="8" t="s">
        <v>1333</v>
      </c>
      <c r="B53" s="9">
        <f>SUM(B54,B67,B71:B72,B78,B82,B86,B90,B96,B99)</f>
        <v>241619</v>
      </c>
    </row>
    <row r="54" spans="1:2" s="1" customFormat="1" ht="17.25" customHeight="1">
      <c r="A54" s="8" t="s">
        <v>3309</v>
      </c>
      <c r="B54" s="9">
        <f>SUM(B55:B66)</f>
        <v>158307</v>
      </c>
    </row>
    <row r="55" spans="1:2" s="1" customFormat="1" ht="17.25" customHeight="1">
      <c r="A55" s="10" t="s">
        <v>3310</v>
      </c>
      <c r="B55" s="9">
        <v>45128</v>
      </c>
    </row>
    <row r="56" spans="1:2" s="1" customFormat="1" ht="17.25" customHeight="1">
      <c r="A56" s="10" t="s">
        <v>3311</v>
      </c>
      <c r="B56" s="9">
        <v>40244</v>
      </c>
    </row>
    <row r="57" spans="1:2" s="1" customFormat="1" ht="17.25" customHeight="1">
      <c r="A57" s="10" t="s">
        <v>3312</v>
      </c>
      <c r="B57" s="9">
        <v>7453</v>
      </c>
    </row>
    <row r="58" spans="1:2" s="1" customFormat="1" ht="17.25" customHeight="1">
      <c r="A58" s="10" t="s">
        <v>3313</v>
      </c>
      <c r="B58" s="9">
        <v>1833</v>
      </c>
    </row>
    <row r="59" spans="1:2" s="1" customFormat="1" ht="17.25" customHeight="1">
      <c r="A59" s="10" t="s">
        <v>3314</v>
      </c>
      <c r="B59" s="9">
        <v>0</v>
      </c>
    </row>
    <row r="60" spans="1:2" s="1" customFormat="1" ht="17.25" customHeight="1">
      <c r="A60" s="10" t="s">
        <v>3315</v>
      </c>
      <c r="B60" s="9">
        <v>0</v>
      </c>
    </row>
    <row r="61" spans="1:2" s="1" customFormat="1" ht="17.25" customHeight="1">
      <c r="A61" s="10" t="s">
        <v>3316</v>
      </c>
      <c r="B61" s="9">
        <v>0</v>
      </c>
    </row>
    <row r="62" spans="1:2" s="1" customFormat="1" ht="17.25" customHeight="1">
      <c r="A62" s="10" t="s">
        <v>3317</v>
      </c>
      <c r="B62" s="9">
        <v>0</v>
      </c>
    </row>
    <row r="63" spans="1:2" s="1" customFormat="1" ht="17.25" customHeight="1">
      <c r="A63" s="10" t="s">
        <v>3318</v>
      </c>
      <c r="B63" s="9">
        <v>0</v>
      </c>
    </row>
    <row r="64" spans="1:2" s="1" customFormat="1" ht="17.25" customHeight="1">
      <c r="A64" s="10" t="s">
        <v>3319</v>
      </c>
      <c r="B64" s="9">
        <v>0</v>
      </c>
    </row>
    <row r="65" spans="1:2" s="1" customFormat="1" ht="17.25" customHeight="1">
      <c r="A65" s="10" t="s">
        <v>1643</v>
      </c>
      <c r="B65" s="9">
        <v>0</v>
      </c>
    </row>
    <row r="66" spans="1:2" s="1" customFormat="1" ht="17.25" customHeight="1">
      <c r="A66" s="10" t="s">
        <v>3320</v>
      </c>
      <c r="B66" s="9">
        <v>63649</v>
      </c>
    </row>
    <row r="67" spans="1:2" s="1" customFormat="1" ht="17.25" customHeight="1">
      <c r="A67" s="8" t="s">
        <v>3321</v>
      </c>
      <c r="B67" s="9">
        <f>SUM(B68:B70)</f>
        <v>7466</v>
      </c>
    </row>
    <row r="68" spans="1:2" s="1" customFormat="1" ht="17.25" customHeight="1">
      <c r="A68" s="10" t="s">
        <v>3310</v>
      </c>
      <c r="B68" s="9">
        <v>0</v>
      </c>
    </row>
    <row r="69" spans="1:2" s="1" customFormat="1" ht="17.25" customHeight="1">
      <c r="A69" s="10" t="s">
        <v>3311</v>
      </c>
      <c r="B69" s="9">
        <v>6597</v>
      </c>
    </row>
    <row r="70" spans="1:2" s="1" customFormat="1" ht="17.25" customHeight="1">
      <c r="A70" s="10" t="s">
        <v>3322</v>
      </c>
      <c r="B70" s="9">
        <v>869</v>
      </c>
    </row>
    <row r="71" spans="1:2" s="1" customFormat="1" ht="17.25" customHeight="1">
      <c r="A71" s="8" t="s">
        <v>3323</v>
      </c>
      <c r="B71" s="9">
        <v>3645</v>
      </c>
    </row>
    <row r="72" spans="1:2" s="1" customFormat="1" ht="17.25" customHeight="1">
      <c r="A72" s="8" t="s">
        <v>3324</v>
      </c>
      <c r="B72" s="9">
        <f>SUM(B73:B77)</f>
        <v>6577</v>
      </c>
    </row>
    <row r="73" spans="1:2" s="1" customFormat="1" ht="17.25" customHeight="1">
      <c r="A73" s="10" t="s">
        <v>3325</v>
      </c>
      <c r="B73" s="9">
        <v>1110</v>
      </c>
    </row>
    <row r="74" spans="1:2" s="1" customFormat="1" ht="17.25" customHeight="1">
      <c r="A74" s="10" t="s">
        <v>3326</v>
      </c>
      <c r="B74" s="9">
        <v>1799</v>
      </c>
    </row>
    <row r="75" spans="1:2" s="1" customFormat="1" ht="17.25" customHeight="1">
      <c r="A75" s="10" t="s">
        <v>3327</v>
      </c>
      <c r="B75" s="9">
        <v>0</v>
      </c>
    </row>
    <row r="76" spans="1:2" s="1" customFormat="1" ht="17.25" customHeight="1">
      <c r="A76" s="10" t="s">
        <v>3328</v>
      </c>
      <c r="B76" s="9">
        <v>0</v>
      </c>
    </row>
    <row r="77" spans="1:2" s="1" customFormat="1" ht="17.25" customHeight="1">
      <c r="A77" s="10" t="s">
        <v>3329</v>
      </c>
      <c r="B77" s="9">
        <v>3668</v>
      </c>
    </row>
    <row r="78" spans="1:2" s="1" customFormat="1" ht="17.25" customHeight="1">
      <c r="A78" s="8" t="s">
        <v>3330</v>
      </c>
      <c r="B78" s="9">
        <f>SUM(B79:B81)</f>
        <v>1324</v>
      </c>
    </row>
    <row r="79" spans="1:2" s="1" customFormat="1" ht="17.25" customHeight="1">
      <c r="A79" s="10" t="s">
        <v>3331</v>
      </c>
      <c r="B79" s="9">
        <v>1176</v>
      </c>
    </row>
    <row r="80" spans="1:2" s="1" customFormat="1" ht="17.25" customHeight="1">
      <c r="A80" s="10" t="s">
        <v>3332</v>
      </c>
      <c r="B80" s="9">
        <v>0</v>
      </c>
    </row>
    <row r="81" spans="1:2" s="1" customFormat="1" ht="17.25" customHeight="1">
      <c r="A81" s="10" t="s">
        <v>3333</v>
      </c>
      <c r="B81" s="9">
        <v>148</v>
      </c>
    </row>
    <row r="82" spans="1:2" s="1" customFormat="1" ht="17.25" customHeight="1">
      <c r="A82" s="8" t="s">
        <v>3334</v>
      </c>
      <c r="B82" s="9">
        <f>SUM(B83:B85)</f>
        <v>0</v>
      </c>
    </row>
    <row r="83" spans="1:2" s="1" customFormat="1" ht="17.25" customHeight="1">
      <c r="A83" s="10" t="s">
        <v>3335</v>
      </c>
      <c r="B83" s="9">
        <v>0</v>
      </c>
    </row>
    <row r="84" spans="1:2" s="1" customFormat="1" ht="17.25" customHeight="1">
      <c r="A84" s="10" t="s">
        <v>3336</v>
      </c>
      <c r="B84" s="9">
        <v>0</v>
      </c>
    </row>
    <row r="85" spans="1:2" s="1" customFormat="1" ht="17.25" customHeight="1">
      <c r="A85" s="10" t="s">
        <v>3337</v>
      </c>
      <c r="B85" s="9">
        <v>0</v>
      </c>
    </row>
    <row r="86" spans="1:2" s="1" customFormat="1" ht="17.25" customHeight="1">
      <c r="A86" s="8" t="s">
        <v>3338</v>
      </c>
      <c r="B86" s="9">
        <f>SUM(B87:B89)</f>
        <v>64300</v>
      </c>
    </row>
    <row r="87" spans="1:2" s="1" customFormat="1" ht="17.25" customHeight="1">
      <c r="A87" s="10" t="s">
        <v>3335</v>
      </c>
      <c r="B87" s="9">
        <v>0</v>
      </c>
    </row>
    <row r="88" spans="1:2" s="1" customFormat="1" ht="17.25" customHeight="1">
      <c r="A88" s="10" t="s">
        <v>3336</v>
      </c>
      <c r="B88" s="9">
        <v>0</v>
      </c>
    </row>
    <row r="89" spans="1:2" s="1" customFormat="1" ht="17.25" customHeight="1">
      <c r="A89" s="10" t="s">
        <v>3339</v>
      </c>
      <c r="B89" s="9">
        <v>64300</v>
      </c>
    </row>
    <row r="90" spans="1:2" s="1" customFormat="1" ht="17.25" customHeight="1">
      <c r="A90" s="8" t="s">
        <v>3340</v>
      </c>
      <c r="B90" s="9">
        <f>SUM(B91:B95)</f>
        <v>0</v>
      </c>
    </row>
    <row r="91" spans="1:2" s="1" customFormat="1" ht="17.25" customHeight="1">
      <c r="A91" s="10" t="s">
        <v>3341</v>
      </c>
      <c r="B91" s="9">
        <v>0</v>
      </c>
    </row>
    <row r="92" spans="1:2" s="1" customFormat="1" ht="17.25" customHeight="1">
      <c r="A92" s="10" t="s">
        <v>3342</v>
      </c>
      <c r="B92" s="9">
        <v>0</v>
      </c>
    </row>
    <row r="93" spans="1:2" s="1" customFormat="1" ht="17.25" customHeight="1">
      <c r="A93" s="10" t="s">
        <v>3343</v>
      </c>
      <c r="B93" s="9">
        <v>0</v>
      </c>
    </row>
    <row r="94" spans="1:2" s="1" customFormat="1" ht="17.25" customHeight="1">
      <c r="A94" s="10" t="s">
        <v>3344</v>
      </c>
      <c r="B94" s="9">
        <v>0</v>
      </c>
    </row>
    <row r="95" spans="1:2" s="1" customFormat="1" ht="17.25" customHeight="1">
      <c r="A95" s="10" t="s">
        <v>3345</v>
      </c>
      <c r="B95" s="9">
        <v>0</v>
      </c>
    </row>
    <row r="96" spans="1:2" s="1" customFormat="1" ht="17.25" customHeight="1">
      <c r="A96" s="8" t="s">
        <v>3346</v>
      </c>
      <c r="B96" s="9">
        <f>SUM(B97:B98)</f>
        <v>0</v>
      </c>
    </row>
    <row r="97" spans="1:2" s="1" customFormat="1" ht="17.25" customHeight="1">
      <c r="A97" s="10" t="s">
        <v>3347</v>
      </c>
      <c r="B97" s="9">
        <v>0</v>
      </c>
    </row>
    <row r="98" spans="1:2" s="1" customFormat="1" ht="17.25" customHeight="1">
      <c r="A98" s="10" t="s">
        <v>3348</v>
      </c>
      <c r="B98" s="9">
        <v>0</v>
      </c>
    </row>
    <row r="99" spans="1:2" s="1" customFormat="1" ht="17.25" customHeight="1">
      <c r="A99" s="8" t="s">
        <v>3349</v>
      </c>
      <c r="B99" s="9">
        <f>SUM(B100:B107)</f>
        <v>0</v>
      </c>
    </row>
    <row r="100" spans="1:2" s="1" customFormat="1" ht="17.25" customHeight="1">
      <c r="A100" s="10" t="s">
        <v>3335</v>
      </c>
      <c r="B100" s="9">
        <v>0</v>
      </c>
    </row>
    <row r="101" spans="1:2" s="1" customFormat="1" ht="17.25" customHeight="1">
      <c r="A101" s="10" t="s">
        <v>3336</v>
      </c>
      <c r="B101" s="9">
        <v>0</v>
      </c>
    </row>
    <row r="102" spans="1:2" s="1" customFormat="1" ht="17.25" customHeight="1">
      <c r="A102" s="10" t="s">
        <v>3350</v>
      </c>
      <c r="B102" s="9">
        <v>0</v>
      </c>
    </row>
    <row r="103" spans="1:2" s="1" customFormat="1" ht="17.25" customHeight="1">
      <c r="A103" s="10" t="s">
        <v>3351</v>
      </c>
      <c r="B103" s="9">
        <v>0</v>
      </c>
    </row>
    <row r="104" spans="1:2" s="1" customFormat="1" ht="17.25" customHeight="1">
      <c r="A104" s="10" t="s">
        <v>3352</v>
      </c>
      <c r="B104" s="9">
        <v>0</v>
      </c>
    </row>
    <row r="105" spans="1:2" s="1" customFormat="1" ht="17.25" customHeight="1">
      <c r="A105" s="10" t="s">
        <v>3353</v>
      </c>
      <c r="B105" s="9">
        <v>0</v>
      </c>
    </row>
    <row r="106" spans="1:2" s="1" customFormat="1" ht="17.25" customHeight="1">
      <c r="A106" s="10" t="s">
        <v>3354</v>
      </c>
      <c r="B106" s="9">
        <v>0</v>
      </c>
    </row>
    <row r="107" spans="1:2" s="1" customFormat="1" ht="17.25" customHeight="1">
      <c r="A107" s="10" t="s">
        <v>3355</v>
      </c>
      <c r="B107" s="9">
        <v>0</v>
      </c>
    </row>
    <row r="108" spans="1:2" s="1" customFormat="1" ht="17.25" customHeight="1">
      <c r="A108" s="8" t="s">
        <v>1353</v>
      </c>
      <c r="B108" s="9">
        <f>SUM(B109,B114,B119,B124,B127)</f>
        <v>0</v>
      </c>
    </row>
    <row r="109" spans="1:2" s="1" customFormat="1" ht="17.25" customHeight="1">
      <c r="A109" s="8" t="s">
        <v>3356</v>
      </c>
      <c r="B109" s="9">
        <f>SUM(B110:B113)</f>
        <v>0</v>
      </c>
    </row>
    <row r="110" spans="1:2" s="1" customFormat="1" ht="17.25" customHeight="1">
      <c r="A110" s="10" t="s">
        <v>3293</v>
      </c>
      <c r="B110" s="9">
        <v>0</v>
      </c>
    </row>
    <row r="111" spans="1:2" s="1" customFormat="1" ht="17.25" customHeight="1">
      <c r="A111" s="10" t="s">
        <v>3357</v>
      </c>
      <c r="B111" s="9">
        <v>0</v>
      </c>
    </row>
    <row r="112" spans="1:2" s="1" customFormat="1" ht="17.25" customHeight="1">
      <c r="A112" s="10" t="s">
        <v>3358</v>
      </c>
      <c r="B112" s="9">
        <v>0</v>
      </c>
    </row>
    <row r="113" spans="1:2" s="1" customFormat="1" ht="17.25" customHeight="1">
      <c r="A113" s="10" t="s">
        <v>3359</v>
      </c>
      <c r="B113" s="9">
        <v>0</v>
      </c>
    </row>
    <row r="114" spans="1:2" s="1" customFormat="1" ht="17.25" customHeight="1">
      <c r="A114" s="8" t="s">
        <v>3360</v>
      </c>
      <c r="B114" s="9">
        <f>SUM(B115:B118)</f>
        <v>0</v>
      </c>
    </row>
    <row r="115" spans="1:2" s="1" customFormat="1" ht="17.25" customHeight="1">
      <c r="A115" s="10" t="s">
        <v>3293</v>
      </c>
      <c r="B115" s="9">
        <v>0</v>
      </c>
    </row>
    <row r="116" spans="1:2" s="1" customFormat="1" ht="17.25" customHeight="1">
      <c r="A116" s="10" t="s">
        <v>3357</v>
      </c>
      <c r="B116" s="9">
        <v>0</v>
      </c>
    </row>
    <row r="117" spans="1:2" s="1" customFormat="1" ht="17.25" customHeight="1">
      <c r="A117" s="10" t="s">
        <v>3361</v>
      </c>
      <c r="B117" s="9">
        <v>0</v>
      </c>
    </row>
    <row r="118" spans="1:2" s="1" customFormat="1" ht="17.25" customHeight="1">
      <c r="A118" s="10" t="s">
        <v>3362</v>
      </c>
      <c r="B118" s="9">
        <v>0</v>
      </c>
    </row>
    <row r="119" spans="1:2" s="1" customFormat="1" ht="17.25" customHeight="1">
      <c r="A119" s="8" t="s">
        <v>3363</v>
      </c>
      <c r="B119" s="9">
        <f>SUM(B120:B123)</f>
        <v>0</v>
      </c>
    </row>
    <row r="120" spans="1:2" s="1" customFormat="1" ht="17.25" customHeight="1">
      <c r="A120" s="10" t="s">
        <v>1418</v>
      </c>
      <c r="B120" s="9">
        <v>0</v>
      </c>
    </row>
    <row r="121" spans="1:2" s="1" customFormat="1" ht="17.25" customHeight="1">
      <c r="A121" s="10" t="s">
        <v>3364</v>
      </c>
      <c r="B121" s="9">
        <v>0</v>
      </c>
    </row>
    <row r="122" spans="1:2" s="1" customFormat="1" ht="17.25" customHeight="1">
      <c r="A122" s="10" t="s">
        <v>3365</v>
      </c>
      <c r="B122" s="9">
        <v>0</v>
      </c>
    </row>
    <row r="123" spans="1:2" s="1" customFormat="1" ht="17.25" customHeight="1">
      <c r="A123" s="10" t="s">
        <v>3366</v>
      </c>
      <c r="B123" s="9">
        <v>0</v>
      </c>
    </row>
    <row r="124" spans="1:2" s="1" customFormat="1" ht="17.25" customHeight="1">
      <c r="A124" s="8" t="s">
        <v>3367</v>
      </c>
      <c r="B124" s="9">
        <f>SUM(B125:B126)</f>
        <v>0</v>
      </c>
    </row>
    <row r="125" spans="1:2" s="1" customFormat="1" ht="17.25" customHeight="1">
      <c r="A125" s="10" t="s">
        <v>3368</v>
      </c>
      <c r="B125" s="9">
        <v>0</v>
      </c>
    </row>
    <row r="126" spans="1:2" s="1" customFormat="1" ht="17.25" customHeight="1">
      <c r="A126" s="10" t="s">
        <v>3369</v>
      </c>
      <c r="B126" s="9">
        <v>0</v>
      </c>
    </row>
    <row r="127" spans="1:2" s="1" customFormat="1" ht="17.25" customHeight="1">
      <c r="A127" s="8" t="s">
        <v>3370</v>
      </c>
      <c r="B127" s="9">
        <f>SUM(B128:B131)</f>
        <v>0</v>
      </c>
    </row>
    <row r="128" spans="1:2" s="1" customFormat="1" ht="17.25" customHeight="1">
      <c r="A128" s="10" t="s">
        <v>3371</v>
      </c>
      <c r="B128" s="9">
        <v>0</v>
      </c>
    </row>
    <row r="129" spans="1:2" s="1" customFormat="1" ht="17.25" customHeight="1">
      <c r="A129" s="10" t="s">
        <v>3372</v>
      </c>
      <c r="B129" s="9">
        <v>0</v>
      </c>
    </row>
    <row r="130" spans="1:2" s="1" customFormat="1" ht="17.25" customHeight="1">
      <c r="A130" s="10" t="s">
        <v>3373</v>
      </c>
      <c r="B130" s="9">
        <v>0</v>
      </c>
    </row>
    <row r="131" spans="1:2" s="1" customFormat="1" ht="17.25" customHeight="1">
      <c r="A131" s="10" t="s">
        <v>3374</v>
      </c>
      <c r="B131" s="9">
        <v>0</v>
      </c>
    </row>
    <row r="132" spans="1:2" s="1" customFormat="1" ht="17.25" customHeight="1">
      <c r="A132" s="8" t="s">
        <v>1449</v>
      </c>
      <c r="B132" s="9">
        <f>SUM(B133,B138,B143,B148,B157,B164,B173,B176,B179,B180)</f>
        <v>340</v>
      </c>
    </row>
    <row r="133" spans="1:2" s="1" customFormat="1" ht="17.25" customHeight="1">
      <c r="A133" s="8" t="s">
        <v>3375</v>
      </c>
      <c r="B133" s="9">
        <f>SUM(B134:B137)</f>
        <v>0</v>
      </c>
    </row>
    <row r="134" spans="1:2" s="1" customFormat="1" ht="17.25" customHeight="1">
      <c r="A134" s="10" t="s">
        <v>1451</v>
      </c>
      <c r="B134" s="9">
        <v>0</v>
      </c>
    </row>
    <row r="135" spans="1:2" s="1" customFormat="1" ht="17.25" customHeight="1">
      <c r="A135" s="10" t="s">
        <v>1452</v>
      </c>
      <c r="B135" s="9">
        <v>0</v>
      </c>
    </row>
    <row r="136" spans="1:2" s="1" customFormat="1" ht="17.25" customHeight="1">
      <c r="A136" s="10" t="s">
        <v>3376</v>
      </c>
      <c r="B136" s="9">
        <v>0</v>
      </c>
    </row>
    <row r="137" spans="1:2" s="1" customFormat="1" ht="17.25" customHeight="1">
      <c r="A137" s="10" t="s">
        <v>3377</v>
      </c>
      <c r="B137" s="9">
        <v>0</v>
      </c>
    </row>
    <row r="138" spans="1:2" s="1" customFormat="1" ht="17.25" customHeight="1">
      <c r="A138" s="8" t="s">
        <v>3378</v>
      </c>
      <c r="B138" s="9">
        <f>SUM(B139:B142)</f>
        <v>340</v>
      </c>
    </row>
    <row r="139" spans="1:2" s="1" customFormat="1" ht="17.25" customHeight="1">
      <c r="A139" s="10" t="s">
        <v>3376</v>
      </c>
      <c r="B139" s="9">
        <v>0</v>
      </c>
    </row>
    <row r="140" spans="1:2" s="1" customFormat="1" ht="17.25" customHeight="1">
      <c r="A140" s="10" t="s">
        <v>3379</v>
      </c>
      <c r="B140" s="9">
        <v>0</v>
      </c>
    </row>
    <row r="141" spans="1:2" s="1" customFormat="1" ht="17.25" customHeight="1">
      <c r="A141" s="10" t="s">
        <v>3380</v>
      </c>
      <c r="B141" s="9">
        <v>0</v>
      </c>
    </row>
    <row r="142" spans="1:2" s="1" customFormat="1" ht="17.25" customHeight="1">
      <c r="A142" s="10" t="s">
        <v>3381</v>
      </c>
      <c r="B142" s="9">
        <v>340</v>
      </c>
    </row>
    <row r="143" spans="1:2" s="1" customFormat="1" ht="17.25" customHeight="1">
      <c r="A143" s="8" t="s">
        <v>3382</v>
      </c>
      <c r="B143" s="9">
        <f>SUM(B144:B147)</f>
        <v>0</v>
      </c>
    </row>
    <row r="144" spans="1:2" s="1" customFormat="1" ht="17.25" customHeight="1">
      <c r="A144" s="10" t="s">
        <v>1458</v>
      </c>
      <c r="B144" s="9">
        <v>0</v>
      </c>
    </row>
    <row r="145" spans="1:2" s="1" customFormat="1" ht="17.25" customHeight="1">
      <c r="A145" s="10" t="s">
        <v>3383</v>
      </c>
      <c r="B145" s="9">
        <v>0</v>
      </c>
    </row>
    <row r="146" spans="1:2" s="1" customFormat="1" ht="17.25" customHeight="1">
      <c r="A146" s="10" t="s">
        <v>3384</v>
      </c>
      <c r="B146" s="9">
        <v>0</v>
      </c>
    </row>
    <row r="147" spans="1:2" s="1" customFormat="1" ht="17.25" customHeight="1">
      <c r="A147" s="10" t="s">
        <v>3385</v>
      </c>
      <c r="B147" s="9">
        <v>0</v>
      </c>
    </row>
    <row r="148" spans="1:2" s="1" customFormat="1" ht="17.25" customHeight="1">
      <c r="A148" s="8" t="s">
        <v>3386</v>
      </c>
      <c r="B148" s="9">
        <f>SUM(B149:B156)</f>
        <v>0</v>
      </c>
    </row>
    <row r="149" spans="1:2" s="1" customFormat="1" ht="17.25" customHeight="1">
      <c r="A149" s="10" t="s">
        <v>3387</v>
      </c>
      <c r="B149" s="9">
        <v>0</v>
      </c>
    </row>
    <row r="150" spans="1:2" s="1" customFormat="1" ht="17.25" customHeight="1">
      <c r="A150" s="10" t="s">
        <v>3388</v>
      </c>
      <c r="B150" s="9">
        <v>0</v>
      </c>
    </row>
    <row r="151" spans="1:2" s="1" customFormat="1" ht="17.25" customHeight="1">
      <c r="A151" s="10" t="s">
        <v>3389</v>
      </c>
      <c r="B151" s="9">
        <v>0</v>
      </c>
    </row>
    <row r="152" spans="1:2" s="1" customFormat="1" ht="17.25" customHeight="1">
      <c r="A152" s="10" t="s">
        <v>3390</v>
      </c>
      <c r="B152" s="9">
        <v>0</v>
      </c>
    </row>
    <row r="153" spans="1:2" s="1" customFormat="1" ht="17.25" customHeight="1">
      <c r="A153" s="10" t="s">
        <v>3391</v>
      </c>
      <c r="B153" s="9">
        <v>0</v>
      </c>
    </row>
    <row r="154" spans="1:2" s="1" customFormat="1" ht="17.25" customHeight="1">
      <c r="A154" s="10" t="s">
        <v>3392</v>
      </c>
      <c r="B154" s="9">
        <v>0</v>
      </c>
    </row>
    <row r="155" spans="1:2" s="1" customFormat="1" ht="17.25" customHeight="1">
      <c r="A155" s="10" t="s">
        <v>3393</v>
      </c>
      <c r="B155" s="9">
        <v>0</v>
      </c>
    </row>
    <row r="156" spans="1:2" s="1" customFormat="1" ht="17.25" customHeight="1">
      <c r="A156" s="10" t="s">
        <v>3394</v>
      </c>
      <c r="B156" s="9">
        <v>0</v>
      </c>
    </row>
    <row r="157" spans="1:2" s="1" customFormat="1" ht="17.25" customHeight="1">
      <c r="A157" s="8" t="s">
        <v>3395</v>
      </c>
      <c r="B157" s="9">
        <f>SUM(B158:B163)</f>
        <v>0</v>
      </c>
    </row>
    <row r="158" spans="1:2" s="1" customFormat="1" ht="17.25" customHeight="1">
      <c r="A158" s="10" t="s">
        <v>3396</v>
      </c>
      <c r="B158" s="9">
        <v>0</v>
      </c>
    </row>
    <row r="159" spans="1:2" s="1" customFormat="1" ht="17.25" customHeight="1">
      <c r="A159" s="10" t="s">
        <v>3397</v>
      </c>
      <c r="B159" s="9">
        <v>0</v>
      </c>
    </row>
    <row r="160" spans="1:2" s="1" customFormat="1" ht="17.25" customHeight="1">
      <c r="A160" s="10" t="s">
        <v>3398</v>
      </c>
      <c r="B160" s="9">
        <v>0</v>
      </c>
    </row>
    <row r="161" spans="1:2" s="1" customFormat="1" ht="17.25" customHeight="1">
      <c r="A161" s="10" t="s">
        <v>3399</v>
      </c>
      <c r="B161" s="9">
        <v>0</v>
      </c>
    </row>
    <row r="162" spans="1:2" s="1" customFormat="1" ht="17.25" customHeight="1">
      <c r="A162" s="10" t="s">
        <v>3400</v>
      </c>
      <c r="B162" s="9">
        <v>0</v>
      </c>
    </row>
    <row r="163" spans="1:2" s="1" customFormat="1" ht="17.25" customHeight="1">
      <c r="A163" s="10" t="s">
        <v>3401</v>
      </c>
      <c r="B163" s="9">
        <v>0</v>
      </c>
    </row>
    <row r="164" spans="1:2" s="1" customFormat="1" ht="17.25" customHeight="1">
      <c r="A164" s="8" t="s">
        <v>3402</v>
      </c>
      <c r="B164" s="9">
        <f>SUM(B165:B172)</f>
        <v>0</v>
      </c>
    </row>
    <row r="165" spans="1:2" s="1" customFormat="1" ht="17.25" customHeight="1">
      <c r="A165" s="10" t="s">
        <v>3403</v>
      </c>
      <c r="B165" s="9">
        <v>0</v>
      </c>
    </row>
    <row r="166" spans="1:2" s="1" customFormat="1" ht="17.25" customHeight="1">
      <c r="A166" s="10" t="s">
        <v>1479</v>
      </c>
      <c r="B166" s="9">
        <v>0</v>
      </c>
    </row>
    <row r="167" spans="1:2" s="1" customFormat="1" ht="17.25" customHeight="1">
      <c r="A167" s="10" t="s">
        <v>3404</v>
      </c>
      <c r="B167" s="9">
        <v>0</v>
      </c>
    </row>
    <row r="168" spans="1:2" s="1" customFormat="1" ht="17.25" customHeight="1">
      <c r="A168" s="10" t="s">
        <v>3405</v>
      </c>
      <c r="B168" s="9">
        <v>0</v>
      </c>
    </row>
    <row r="169" spans="1:2" s="1" customFormat="1" ht="17.25" customHeight="1">
      <c r="A169" s="10" t="s">
        <v>3406</v>
      </c>
      <c r="B169" s="9">
        <v>0</v>
      </c>
    </row>
    <row r="170" spans="1:2" s="1" customFormat="1" ht="17.25" customHeight="1">
      <c r="A170" s="10" t="s">
        <v>3407</v>
      </c>
      <c r="B170" s="9">
        <v>0</v>
      </c>
    </row>
    <row r="171" spans="1:2" s="1" customFormat="1" ht="17.25" customHeight="1">
      <c r="A171" s="10" t="s">
        <v>3408</v>
      </c>
      <c r="B171" s="9">
        <v>0</v>
      </c>
    </row>
    <row r="172" spans="1:2" s="1" customFormat="1" ht="17.25" customHeight="1">
      <c r="A172" s="10" t="s">
        <v>3409</v>
      </c>
      <c r="B172" s="9">
        <v>0</v>
      </c>
    </row>
    <row r="173" spans="1:2" s="1" customFormat="1" ht="17.25" customHeight="1">
      <c r="A173" s="8" t="s">
        <v>3410</v>
      </c>
      <c r="B173" s="9">
        <f>SUM(B174:B175)</f>
        <v>0</v>
      </c>
    </row>
    <row r="174" spans="1:2" s="1" customFormat="1" ht="17.25" customHeight="1">
      <c r="A174" s="10" t="s">
        <v>3411</v>
      </c>
      <c r="B174" s="9">
        <v>0</v>
      </c>
    </row>
    <row r="175" spans="1:2" s="1" customFormat="1" ht="17.25" customHeight="1">
      <c r="A175" s="10" t="s">
        <v>3412</v>
      </c>
      <c r="B175" s="9">
        <v>0</v>
      </c>
    </row>
    <row r="176" spans="1:2" s="1" customFormat="1" ht="17.25" customHeight="1">
      <c r="A176" s="8" t="s">
        <v>3413</v>
      </c>
      <c r="B176" s="9">
        <f>SUM(B177:B178)</f>
        <v>0</v>
      </c>
    </row>
    <row r="177" spans="1:2" s="1" customFormat="1" ht="17.25" customHeight="1">
      <c r="A177" s="10" t="s">
        <v>3411</v>
      </c>
      <c r="B177" s="9">
        <v>0</v>
      </c>
    </row>
    <row r="178" spans="1:2" s="1" customFormat="1" ht="17.25" customHeight="1">
      <c r="A178" s="10" t="s">
        <v>3414</v>
      </c>
      <c r="B178" s="9">
        <v>0</v>
      </c>
    </row>
    <row r="179" spans="1:2" s="1" customFormat="1" ht="17.25" customHeight="1">
      <c r="A179" s="8" t="s">
        <v>3415</v>
      </c>
      <c r="B179" s="9">
        <v>0</v>
      </c>
    </row>
    <row r="180" spans="1:2" s="1" customFormat="1" ht="17.25" customHeight="1">
      <c r="A180" s="8" t="s">
        <v>3416</v>
      </c>
      <c r="B180" s="9">
        <f>SUM(B181:B183)</f>
        <v>0</v>
      </c>
    </row>
    <row r="181" spans="1:2" s="1" customFormat="1" ht="17.25" customHeight="1">
      <c r="A181" s="10" t="s">
        <v>3417</v>
      </c>
      <c r="B181" s="9">
        <v>0</v>
      </c>
    </row>
    <row r="182" spans="1:2" s="1" customFormat="1" ht="17.25" customHeight="1">
      <c r="A182" s="10" t="s">
        <v>3418</v>
      </c>
      <c r="B182" s="9">
        <v>0</v>
      </c>
    </row>
    <row r="183" spans="1:2" s="1" customFormat="1" ht="17.25" customHeight="1">
      <c r="A183" s="10" t="s">
        <v>3419</v>
      </c>
      <c r="B183" s="9">
        <v>0</v>
      </c>
    </row>
    <row r="184" spans="1:2" s="1" customFormat="1" ht="17.25" customHeight="1">
      <c r="A184" s="8" t="s">
        <v>1500</v>
      </c>
      <c r="B184" s="9">
        <f>B185</f>
        <v>0</v>
      </c>
    </row>
    <row r="185" spans="1:2" s="1" customFormat="1" ht="17.25" customHeight="1">
      <c r="A185" s="8" t="s">
        <v>3420</v>
      </c>
      <c r="B185" s="9">
        <f>SUM(B186:B188)</f>
        <v>0</v>
      </c>
    </row>
    <row r="186" spans="1:2" s="1" customFormat="1" ht="17.25" customHeight="1">
      <c r="A186" s="10" t="s">
        <v>3421</v>
      </c>
      <c r="B186" s="9">
        <v>0</v>
      </c>
    </row>
    <row r="187" spans="1:2" s="1" customFormat="1" ht="17.25" customHeight="1">
      <c r="A187" s="10" t="s">
        <v>3422</v>
      </c>
      <c r="B187" s="9">
        <v>0</v>
      </c>
    </row>
    <row r="188" spans="1:2" s="1" customFormat="1" ht="17.25" customHeight="1">
      <c r="A188" s="10" t="s">
        <v>3423</v>
      </c>
      <c r="B188" s="9">
        <v>0</v>
      </c>
    </row>
    <row r="189" spans="1:2" s="1" customFormat="1" ht="17.25" customHeight="1">
      <c r="A189" s="8" t="s">
        <v>1561</v>
      </c>
      <c r="B189" s="9">
        <f>B190</f>
        <v>0</v>
      </c>
    </row>
    <row r="190" spans="1:2" s="1" customFormat="1" ht="17.25" customHeight="1">
      <c r="A190" s="8" t="s">
        <v>1581</v>
      </c>
      <c r="B190" s="9">
        <f>SUM(B191:B192)</f>
        <v>0</v>
      </c>
    </row>
    <row r="191" spans="1:2" s="1" customFormat="1" ht="17.25" customHeight="1">
      <c r="A191" s="10" t="s">
        <v>3424</v>
      </c>
      <c r="B191" s="9">
        <v>0</v>
      </c>
    </row>
    <row r="192" spans="1:2" s="1" customFormat="1" ht="17.25" customHeight="1">
      <c r="A192" s="10" t="s">
        <v>3425</v>
      </c>
      <c r="B192" s="9">
        <v>0</v>
      </c>
    </row>
    <row r="193" spans="1:2" s="1" customFormat="1" ht="17.25" customHeight="1">
      <c r="A193" s="8" t="s">
        <v>3426</v>
      </c>
      <c r="B193" s="9">
        <f>SUM(B194,B198,B207)</f>
        <v>58643</v>
      </c>
    </row>
    <row r="194" spans="1:2" s="1" customFormat="1" ht="17.25" customHeight="1">
      <c r="A194" s="8" t="s">
        <v>3427</v>
      </c>
      <c r="B194" s="9">
        <f>SUM(B195:B197)</f>
        <v>57700</v>
      </c>
    </row>
    <row r="195" spans="1:2" s="1" customFormat="1" ht="17.25" customHeight="1">
      <c r="A195" s="10" t="s">
        <v>3428</v>
      </c>
      <c r="B195" s="9">
        <v>0</v>
      </c>
    </row>
    <row r="196" spans="1:2" s="1" customFormat="1" ht="17.25" customHeight="1">
      <c r="A196" s="10" t="s">
        <v>3429</v>
      </c>
      <c r="B196" s="9">
        <v>57700</v>
      </c>
    </row>
    <row r="197" spans="1:2" s="1" customFormat="1" ht="17.25" customHeight="1">
      <c r="A197" s="10" t="s">
        <v>3430</v>
      </c>
      <c r="B197" s="9">
        <v>0</v>
      </c>
    </row>
    <row r="198" spans="1:2" s="1" customFormat="1" ht="17.25" customHeight="1">
      <c r="A198" s="8" t="s">
        <v>3431</v>
      </c>
      <c r="B198" s="9">
        <f>SUM(B199:B206)</f>
        <v>0</v>
      </c>
    </row>
    <row r="199" spans="1:2" s="1" customFormat="1" ht="17.25" customHeight="1">
      <c r="A199" s="10" t="s">
        <v>3432</v>
      </c>
      <c r="B199" s="9">
        <v>0</v>
      </c>
    </row>
    <row r="200" spans="1:2" s="1" customFormat="1" ht="17.25" customHeight="1">
      <c r="A200" s="10" t="s">
        <v>3433</v>
      </c>
      <c r="B200" s="9">
        <v>0</v>
      </c>
    </row>
    <row r="201" spans="1:2" s="1" customFormat="1" ht="17.25" customHeight="1">
      <c r="A201" s="10" t="s">
        <v>3434</v>
      </c>
      <c r="B201" s="9">
        <v>0</v>
      </c>
    </row>
    <row r="202" spans="1:2" s="1" customFormat="1" ht="17.25" customHeight="1">
      <c r="A202" s="10" t="s">
        <v>3435</v>
      </c>
      <c r="B202" s="9">
        <v>0</v>
      </c>
    </row>
    <row r="203" spans="1:2" s="1" customFormat="1" ht="17.25" customHeight="1">
      <c r="A203" s="10" t="s">
        <v>3436</v>
      </c>
      <c r="B203" s="9">
        <v>0</v>
      </c>
    </row>
    <row r="204" spans="1:2" s="1" customFormat="1" ht="17.25" customHeight="1">
      <c r="A204" s="10" t="s">
        <v>3437</v>
      </c>
      <c r="B204" s="9">
        <v>0</v>
      </c>
    </row>
    <row r="205" spans="1:2" s="1" customFormat="1" ht="17.25" customHeight="1">
      <c r="A205" s="10" t="s">
        <v>3438</v>
      </c>
      <c r="B205" s="9">
        <v>0</v>
      </c>
    </row>
    <row r="206" spans="1:2" s="1" customFormat="1" ht="17.25" customHeight="1">
      <c r="A206" s="10" t="s">
        <v>3439</v>
      </c>
      <c r="B206" s="9">
        <v>0</v>
      </c>
    </row>
    <row r="207" spans="1:2" s="1" customFormat="1" ht="17.25" customHeight="1">
      <c r="A207" s="8" t="s">
        <v>3440</v>
      </c>
      <c r="B207" s="9">
        <f>SUM(B208:B218)</f>
        <v>943</v>
      </c>
    </row>
    <row r="208" spans="1:2" s="1" customFormat="1" ht="17.25" customHeight="1">
      <c r="A208" s="10" t="s">
        <v>3441</v>
      </c>
      <c r="B208" s="9">
        <v>0</v>
      </c>
    </row>
    <row r="209" spans="1:2" s="1" customFormat="1" ht="17.25" customHeight="1">
      <c r="A209" s="10" t="s">
        <v>3442</v>
      </c>
      <c r="B209" s="9">
        <v>180</v>
      </c>
    </row>
    <row r="210" spans="1:2" s="1" customFormat="1" ht="17.25" customHeight="1">
      <c r="A210" s="10" t="s">
        <v>3443</v>
      </c>
      <c r="B210" s="9">
        <v>500</v>
      </c>
    </row>
    <row r="211" spans="1:2" s="1" customFormat="1" ht="17.25" customHeight="1">
      <c r="A211" s="10" t="s">
        <v>3444</v>
      </c>
      <c r="B211" s="9">
        <v>117</v>
      </c>
    </row>
    <row r="212" spans="1:2" s="1" customFormat="1" ht="17.25" customHeight="1">
      <c r="A212" s="10" t="s">
        <v>3445</v>
      </c>
      <c r="B212" s="9">
        <v>0</v>
      </c>
    </row>
    <row r="213" spans="1:2" s="1" customFormat="1" ht="17.25" customHeight="1">
      <c r="A213" s="10" t="s">
        <v>3446</v>
      </c>
      <c r="B213" s="9">
        <v>76</v>
      </c>
    </row>
    <row r="214" spans="1:2" s="1" customFormat="1" ht="17.25" customHeight="1">
      <c r="A214" s="10" t="s">
        <v>3447</v>
      </c>
      <c r="B214" s="9">
        <v>0</v>
      </c>
    </row>
    <row r="215" spans="1:2" s="1" customFormat="1" ht="17.25" customHeight="1">
      <c r="A215" s="10" t="s">
        <v>3448</v>
      </c>
      <c r="B215" s="9">
        <v>0</v>
      </c>
    </row>
    <row r="216" spans="1:2" s="1" customFormat="1" ht="17.25" customHeight="1">
      <c r="A216" s="10" t="s">
        <v>3449</v>
      </c>
      <c r="B216" s="9">
        <v>0</v>
      </c>
    </row>
    <row r="217" spans="1:2" s="1" customFormat="1" ht="17.25" customHeight="1">
      <c r="A217" s="10" t="s">
        <v>3450</v>
      </c>
      <c r="B217" s="9">
        <v>0</v>
      </c>
    </row>
    <row r="218" spans="1:2" s="1" customFormat="1" ht="17.25" customHeight="1">
      <c r="A218" s="10" t="s">
        <v>3451</v>
      </c>
      <c r="B218" s="9">
        <v>70</v>
      </c>
    </row>
    <row r="219" spans="1:2" s="1" customFormat="1" ht="17.25" customHeight="1">
      <c r="A219" s="8" t="s">
        <v>1744</v>
      </c>
      <c r="B219" s="9">
        <f>B220</f>
        <v>11763</v>
      </c>
    </row>
    <row r="220" spans="1:2" s="1" customFormat="1" ht="17.25" customHeight="1">
      <c r="A220" s="8" t="s">
        <v>3452</v>
      </c>
      <c r="B220" s="9">
        <f>SUM(B221:B236)</f>
        <v>11763</v>
      </c>
    </row>
    <row r="221" spans="1:2" s="1" customFormat="1" ht="17.25" customHeight="1">
      <c r="A221" s="10" t="s">
        <v>3453</v>
      </c>
      <c r="B221" s="9">
        <v>0</v>
      </c>
    </row>
    <row r="222" spans="1:2" s="1" customFormat="1" ht="17.25" customHeight="1">
      <c r="A222" s="10" t="s">
        <v>3454</v>
      </c>
      <c r="B222" s="9">
        <v>0</v>
      </c>
    </row>
    <row r="223" spans="1:2" s="1" customFormat="1" ht="17.25" customHeight="1">
      <c r="A223" s="10" t="s">
        <v>3455</v>
      </c>
      <c r="B223" s="9">
        <v>0</v>
      </c>
    </row>
    <row r="224" spans="1:2" s="1" customFormat="1" ht="17.25" customHeight="1">
      <c r="A224" s="10" t="s">
        <v>3456</v>
      </c>
      <c r="B224" s="9">
        <v>11763</v>
      </c>
    </row>
    <row r="225" spans="1:2" s="1" customFormat="1" ht="17.25" customHeight="1">
      <c r="A225" s="10" t="s">
        <v>3457</v>
      </c>
      <c r="B225" s="9">
        <v>0</v>
      </c>
    </row>
    <row r="226" spans="1:2" s="1" customFormat="1" ht="17.25" customHeight="1">
      <c r="A226" s="10" t="s">
        <v>3458</v>
      </c>
      <c r="B226" s="9">
        <v>0</v>
      </c>
    </row>
    <row r="227" spans="1:2" s="1" customFormat="1" ht="17.25" customHeight="1">
      <c r="A227" s="10" t="s">
        <v>3459</v>
      </c>
      <c r="B227" s="9">
        <v>0</v>
      </c>
    </row>
    <row r="228" spans="1:2" s="1" customFormat="1" ht="17.25" customHeight="1">
      <c r="A228" s="10" t="s">
        <v>3460</v>
      </c>
      <c r="B228" s="9">
        <v>0</v>
      </c>
    </row>
    <row r="229" spans="1:2" s="1" customFormat="1" ht="17.25" customHeight="1">
      <c r="A229" s="10" t="s">
        <v>3461</v>
      </c>
      <c r="B229" s="9">
        <v>0</v>
      </c>
    </row>
    <row r="230" spans="1:2" s="1" customFormat="1" ht="17.25" customHeight="1">
      <c r="A230" s="10" t="s">
        <v>3462</v>
      </c>
      <c r="B230" s="9">
        <v>0</v>
      </c>
    </row>
    <row r="231" spans="1:2" s="1" customFormat="1" ht="17.25" customHeight="1">
      <c r="A231" s="10" t="s">
        <v>3463</v>
      </c>
      <c r="B231" s="9">
        <v>0</v>
      </c>
    </row>
    <row r="232" spans="1:2" s="1" customFormat="1" ht="17.25" customHeight="1">
      <c r="A232" s="10" t="s">
        <v>3464</v>
      </c>
      <c r="B232" s="9">
        <v>0</v>
      </c>
    </row>
    <row r="233" spans="1:2" s="1" customFormat="1" ht="17.25" customHeight="1">
      <c r="A233" s="10" t="s">
        <v>3465</v>
      </c>
      <c r="B233" s="9">
        <v>0</v>
      </c>
    </row>
    <row r="234" spans="1:2" s="1" customFormat="1" ht="17.25" customHeight="1">
      <c r="A234" s="10" t="s">
        <v>3466</v>
      </c>
      <c r="B234" s="9">
        <v>0</v>
      </c>
    </row>
    <row r="235" spans="1:2" s="1" customFormat="1" ht="17.25" customHeight="1">
      <c r="A235" s="10" t="s">
        <v>3467</v>
      </c>
      <c r="B235" s="9">
        <v>0</v>
      </c>
    </row>
    <row r="236" spans="1:2" s="1" customFormat="1" ht="17.25" customHeight="1">
      <c r="A236" s="10" t="s">
        <v>3468</v>
      </c>
      <c r="B236" s="9">
        <v>0</v>
      </c>
    </row>
    <row r="237" spans="1:2" s="1" customFormat="1" ht="17.25" customHeight="1">
      <c r="A237" s="8" t="s">
        <v>1752</v>
      </c>
      <c r="B237" s="9">
        <f>B238</f>
        <v>0</v>
      </c>
    </row>
    <row r="238" spans="1:2" s="1" customFormat="1" ht="17.25" customHeight="1">
      <c r="A238" s="8" t="s">
        <v>3469</v>
      </c>
      <c r="B238" s="9">
        <f>SUM(B239:B254)</f>
        <v>0</v>
      </c>
    </row>
    <row r="239" spans="1:2" s="1" customFormat="1" ht="17.25" customHeight="1">
      <c r="A239" s="10" t="s">
        <v>3470</v>
      </c>
      <c r="B239" s="9">
        <v>0</v>
      </c>
    </row>
    <row r="240" spans="1:2" s="1" customFormat="1" ht="17.25" customHeight="1">
      <c r="A240" s="10" t="s">
        <v>3471</v>
      </c>
      <c r="B240" s="9">
        <v>0</v>
      </c>
    </row>
    <row r="241" spans="1:2" s="1" customFormat="1" ht="17.25" customHeight="1">
      <c r="A241" s="10" t="s">
        <v>3472</v>
      </c>
      <c r="B241" s="9">
        <v>0</v>
      </c>
    </row>
    <row r="242" spans="1:2" s="1" customFormat="1" ht="17.25" customHeight="1">
      <c r="A242" s="10" t="s">
        <v>3473</v>
      </c>
      <c r="B242" s="9">
        <v>0</v>
      </c>
    </row>
    <row r="243" spans="1:2" s="1" customFormat="1" ht="17.25" customHeight="1">
      <c r="A243" s="10" t="s">
        <v>3474</v>
      </c>
      <c r="B243" s="9">
        <v>0</v>
      </c>
    </row>
    <row r="244" spans="1:2" s="1" customFormat="1" ht="17.25" customHeight="1">
      <c r="A244" s="10" t="s">
        <v>3475</v>
      </c>
      <c r="B244" s="9">
        <v>0</v>
      </c>
    </row>
    <row r="245" spans="1:2" s="1" customFormat="1" ht="17.25" customHeight="1">
      <c r="A245" s="10" t="s">
        <v>3476</v>
      </c>
      <c r="B245" s="9">
        <v>0</v>
      </c>
    </row>
    <row r="246" spans="1:2" s="1" customFormat="1" ht="17.25" customHeight="1">
      <c r="A246" s="10" t="s">
        <v>3477</v>
      </c>
      <c r="B246" s="9">
        <v>0</v>
      </c>
    </row>
    <row r="247" spans="1:2" s="1" customFormat="1" ht="17.25" customHeight="1">
      <c r="A247" s="10" t="s">
        <v>3478</v>
      </c>
      <c r="B247" s="9">
        <v>0</v>
      </c>
    </row>
    <row r="248" spans="1:2" s="1" customFormat="1" ht="17.25" customHeight="1">
      <c r="A248" s="10" t="s">
        <v>3479</v>
      </c>
      <c r="B248" s="9">
        <v>0</v>
      </c>
    </row>
    <row r="249" spans="1:2" s="1" customFormat="1" ht="17.25" customHeight="1">
      <c r="A249" s="10" t="s">
        <v>3480</v>
      </c>
      <c r="B249" s="9">
        <v>0</v>
      </c>
    </row>
    <row r="250" spans="1:2" s="1" customFormat="1" ht="17.25" customHeight="1">
      <c r="A250" s="10" t="s">
        <v>3481</v>
      </c>
      <c r="B250" s="9">
        <v>0</v>
      </c>
    </row>
    <row r="251" spans="1:2" s="1" customFormat="1" ht="17.25" customHeight="1">
      <c r="A251" s="10" t="s">
        <v>3482</v>
      </c>
      <c r="B251" s="9">
        <v>0</v>
      </c>
    </row>
    <row r="252" spans="1:2" s="1" customFormat="1" ht="17.25" customHeight="1">
      <c r="A252" s="10" t="s">
        <v>3483</v>
      </c>
      <c r="B252" s="9">
        <v>0</v>
      </c>
    </row>
    <row r="253" spans="1:2" s="1" customFormat="1" ht="17.25" customHeight="1">
      <c r="A253" s="10" t="s">
        <v>3484</v>
      </c>
      <c r="B253" s="9">
        <v>0</v>
      </c>
    </row>
    <row r="254" spans="1:2" s="1" customFormat="1" ht="17.25" customHeight="1">
      <c r="A254" s="10" t="s">
        <v>3485</v>
      </c>
      <c r="B254" s="9">
        <v>0</v>
      </c>
    </row>
    <row r="255" spans="1:2" s="1" customFormat="1" ht="17.25" customHeight="1">
      <c r="A255" s="97" t="s">
        <v>3486</v>
      </c>
      <c r="B255" s="9">
        <f>SUM(B256,B269)</f>
        <v>15222</v>
      </c>
    </row>
    <row r="256" spans="1:2" s="1" customFormat="1" ht="17.25" customHeight="1">
      <c r="A256" s="97" t="s">
        <v>3487</v>
      </c>
      <c r="B256" s="9">
        <f>SUM(B257:B268)</f>
        <v>8978</v>
      </c>
    </row>
    <row r="257" spans="1:2" s="1" customFormat="1" ht="18.75" customHeight="1">
      <c r="A257" s="11" t="s">
        <v>3488</v>
      </c>
      <c r="B257" s="9">
        <v>908</v>
      </c>
    </row>
    <row r="258" spans="1:2" ht="14.25">
      <c r="A258" s="11" t="s">
        <v>3489</v>
      </c>
      <c r="B258" s="9">
        <v>0</v>
      </c>
    </row>
    <row r="259" spans="1:2" ht="14.25">
      <c r="A259" s="11" t="s">
        <v>3490</v>
      </c>
      <c r="B259" s="9">
        <v>0</v>
      </c>
    </row>
    <row r="260" spans="1:2" ht="14.25">
      <c r="A260" s="11" t="s">
        <v>3491</v>
      </c>
      <c r="B260" s="9">
        <v>0</v>
      </c>
    </row>
    <row r="261" spans="1:2" ht="14.25">
      <c r="A261" s="11" t="s">
        <v>3492</v>
      </c>
      <c r="B261" s="9">
        <v>0</v>
      </c>
    </row>
    <row r="262" spans="1:2" ht="14.25">
      <c r="A262" s="11" t="s">
        <v>3493</v>
      </c>
      <c r="B262" s="9">
        <v>0</v>
      </c>
    </row>
    <row r="263" spans="1:2" ht="14.25">
      <c r="A263" s="11" t="s">
        <v>3494</v>
      </c>
      <c r="B263" s="9">
        <v>2000</v>
      </c>
    </row>
    <row r="264" spans="1:2" ht="14.25">
      <c r="A264" s="11" t="s">
        <v>3495</v>
      </c>
      <c r="B264" s="9">
        <v>800</v>
      </c>
    </row>
    <row r="265" spans="1:2" ht="14.25">
      <c r="A265" s="11" t="s">
        <v>3496</v>
      </c>
      <c r="B265" s="9">
        <v>4721</v>
      </c>
    </row>
    <row r="266" spans="1:2" ht="14.25">
      <c r="A266" s="11" t="s">
        <v>3497</v>
      </c>
      <c r="B266" s="9">
        <v>549</v>
      </c>
    </row>
    <row r="267" spans="1:2" ht="14.25">
      <c r="A267" s="11" t="s">
        <v>3498</v>
      </c>
      <c r="B267" s="9">
        <v>0</v>
      </c>
    </row>
    <row r="268" spans="1:2" ht="14.25">
      <c r="A268" s="11" t="s">
        <v>3499</v>
      </c>
      <c r="B268" s="9">
        <v>0</v>
      </c>
    </row>
    <row r="269" spans="1:2" ht="14.25">
      <c r="A269" s="97" t="s">
        <v>3500</v>
      </c>
      <c r="B269" s="9">
        <f>SUM(B270:B275)</f>
        <v>6244</v>
      </c>
    </row>
    <row r="270" spans="1:2" ht="14.25">
      <c r="A270" s="11" t="s">
        <v>1540</v>
      </c>
      <c r="B270" s="9">
        <v>0</v>
      </c>
    </row>
    <row r="271" spans="1:2" ht="14.25">
      <c r="A271" s="11" t="s">
        <v>1586</v>
      </c>
      <c r="B271" s="9">
        <v>100</v>
      </c>
    </row>
    <row r="272" spans="1:2" ht="14.25">
      <c r="A272" s="11" t="s">
        <v>1440</v>
      </c>
      <c r="B272" s="9">
        <v>0</v>
      </c>
    </row>
    <row r="273" spans="1:2" ht="14.25">
      <c r="A273" s="11" t="s">
        <v>3501</v>
      </c>
      <c r="B273" s="9">
        <v>2292</v>
      </c>
    </row>
    <row r="274" spans="1:2" ht="14.25">
      <c r="A274" s="11" t="s">
        <v>3502</v>
      </c>
      <c r="B274" s="9">
        <v>0</v>
      </c>
    </row>
    <row r="275" spans="1:2" ht="14.25">
      <c r="A275" s="11" t="s">
        <v>3503</v>
      </c>
      <c r="B275" s="9">
        <v>3852</v>
      </c>
    </row>
    <row r="276" spans="1:2" ht="14.25">
      <c r="A276" s="1"/>
      <c r="B276" s="1"/>
    </row>
    <row r="277" spans="1:2" ht="14.25">
      <c r="A277" s="1"/>
      <c r="B277" s="1"/>
    </row>
    <row r="278" spans="1:2" ht="14.25">
      <c r="A278" s="1"/>
      <c r="B278" s="1"/>
    </row>
    <row r="279" spans="1:2" ht="14.25">
      <c r="A279" s="1"/>
      <c r="B279" s="1"/>
    </row>
    <row r="280" spans="1:2" ht="14.25">
      <c r="A280" s="1"/>
      <c r="B280" s="1"/>
    </row>
    <row r="281" spans="1:2" ht="14.25">
      <c r="A281" s="1"/>
      <c r="B281" s="1"/>
    </row>
    <row r="282" spans="1:2" ht="14.25">
      <c r="A282" s="1"/>
      <c r="B282" s="1"/>
    </row>
    <row r="283" spans="1:2" ht="14.25">
      <c r="A283" s="1"/>
      <c r="B283" s="1"/>
    </row>
    <row r="284" spans="1:2" ht="14.25">
      <c r="A284" s="1"/>
      <c r="B284" s="1"/>
    </row>
    <row r="285" spans="1:2" ht="14.25">
      <c r="A285" s="1"/>
      <c r="B285" s="1"/>
    </row>
    <row r="286" spans="1:2" ht="14.25">
      <c r="A286" s="1"/>
      <c r="B286" s="1"/>
    </row>
    <row r="287" spans="1:2" ht="14.25">
      <c r="A287" s="1"/>
      <c r="B287" s="1"/>
    </row>
    <row r="288" spans="1:2" ht="14.25">
      <c r="A288" s="1"/>
      <c r="B288" s="1"/>
    </row>
    <row r="289" spans="1:2" ht="14.25">
      <c r="A289" s="1"/>
      <c r="B289" s="1"/>
    </row>
    <row r="290" spans="1:2" ht="14.25">
      <c r="A290" s="1"/>
      <c r="B290" s="1"/>
    </row>
    <row r="291" spans="1:2" ht="14.25">
      <c r="A291" s="1"/>
      <c r="B291" s="1"/>
    </row>
    <row r="292" spans="1:2" ht="14.25">
      <c r="A292" s="1"/>
      <c r="B292" s="1"/>
    </row>
    <row r="293" spans="1:2" ht="14.25">
      <c r="A293" s="1"/>
      <c r="B293" s="1"/>
    </row>
    <row r="294" spans="1:2" ht="14.25">
      <c r="A294" s="1"/>
      <c r="B294" s="1"/>
    </row>
    <row r="295" spans="1:2" ht="14.25">
      <c r="A295" s="1"/>
      <c r="B295" s="1"/>
    </row>
    <row r="296" spans="1:2" ht="14.25">
      <c r="A296" s="1"/>
      <c r="B296" s="1"/>
    </row>
    <row r="297" spans="1:2" ht="14.25">
      <c r="A297" s="1"/>
      <c r="B297" s="1"/>
    </row>
    <row r="298" spans="1:2" ht="14.25">
      <c r="A298" s="1"/>
      <c r="B298" s="1"/>
    </row>
    <row r="299" spans="1:2" ht="14.25">
      <c r="A299" s="1"/>
      <c r="B299" s="1"/>
    </row>
    <row r="300" spans="1:2" ht="14.25">
      <c r="A300" s="1"/>
      <c r="B300" s="1"/>
    </row>
    <row r="301" spans="1:2" ht="14.25">
      <c r="A301" s="1"/>
      <c r="B301" s="1"/>
    </row>
    <row r="302" spans="1:2" ht="14.25">
      <c r="A302" s="1"/>
      <c r="B302" s="1"/>
    </row>
    <row r="303" spans="1:2" ht="14.25">
      <c r="A303" s="1"/>
      <c r="B303" s="1"/>
    </row>
    <row r="304" spans="1:2" ht="14.25">
      <c r="A304" s="1"/>
      <c r="B304" s="1"/>
    </row>
    <row r="305" spans="1:2" ht="14.25">
      <c r="A305" s="1"/>
      <c r="B305" s="1"/>
    </row>
    <row r="306" spans="1:2" ht="14.25">
      <c r="A306" s="1"/>
      <c r="B306" s="1"/>
    </row>
    <row r="307" spans="1:2" ht="14.25">
      <c r="A307" s="1"/>
      <c r="B307" s="1"/>
    </row>
    <row r="308" spans="1:2" ht="14.25">
      <c r="A308" s="1"/>
      <c r="B308" s="1"/>
    </row>
    <row r="309" spans="1:2" ht="14.25">
      <c r="A309" s="1"/>
      <c r="B309" s="1"/>
    </row>
    <row r="310" spans="1:2" ht="14.25">
      <c r="A310" s="1"/>
      <c r="B310" s="1"/>
    </row>
    <row r="311" spans="1:2" ht="14.25">
      <c r="A311" s="1"/>
      <c r="B311" s="1"/>
    </row>
    <row r="312" spans="1:2" ht="14.25">
      <c r="A312" s="1"/>
      <c r="B312" s="1"/>
    </row>
    <row r="313" spans="1:2" ht="14.25">
      <c r="A313" s="1"/>
      <c r="B313" s="1"/>
    </row>
    <row r="314" spans="1:2" ht="14.25">
      <c r="A314" s="1"/>
      <c r="B314" s="1"/>
    </row>
    <row r="315" spans="1:2" ht="14.25">
      <c r="A315" s="1"/>
      <c r="B315" s="1"/>
    </row>
    <row r="316" spans="1:2" ht="14.25">
      <c r="A316" s="1"/>
      <c r="B316" s="1"/>
    </row>
    <row r="317" spans="1:2" ht="14.25">
      <c r="A317" s="1"/>
      <c r="B317" s="1"/>
    </row>
    <row r="318" spans="1:2" ht="14.25">
      <c r="A318" s="1"/>
      <c r="B318" s="1"/>
    </row>
    <row r="319" spans="1:2" ht="14.25">
      <c r="A319" s="98"/>
      <c r="B319" s="98"/>
    </row>
    <row r="320" spans="1:2" ht="14.25">
      <c r="A320" s="98"/>
      <c r="B320" s="98"/>
    </row>
    <row r="321" spans="1:2" ht="14.25">
      <c r="A321" s="98"/>
      <c r="B321" s="98"/>
    </row>
    <row r="322" spans="1:2" ht="14.25">
      <c r="A322" s="98"/>
      <c r="B322" s="98"/>
    </row>
  </sheetData>
  <sheetProtection/>
  <mergeCells count="1">
    <mergeCell ref="A1:B1"/>
  </mergeCells>
  <printOptions gridLines="1" horizontalCentered="1" verticalCentered="1"/>
  <pageMargins left="0.6" right="0.34" top="0.71" bottom="0.51" header="0.17" footer="0"/>
  <pageSetup blackAndWhite="1" horizontalDpi="600" verticalDpi="600" orientation="portrait" paperSize="9" scale="95"/>
</worksheet>
</file>

<file path=xl/worksheets/sheet21.xml><?xml version="1.0" encoding="utf-8"?>
<worksheet xmlns="http://schemas.openxmlformats.org/spreadsheetml/2006/main" xmlns:r="http://schemas.openxmlformats.org/officeDocument/2006/relationships">
  <dimension ref="A1:C10"/>
  <sheetViews>
    <sheetView workbookViewId="0" topLeftCell="A1">
      <selection activeCell="J10" sqref="J10"/>
    </sheetView>
  </sheetViews>
  <sheetFormatPr defaultColWidth="8.75390625" defaultRowHeight="14.25"/>
  <cols>
    <col min="1" max="1" width="24.25390625" style="79" customWidth="1"/>
    <col min="2" max="2" width="24.75390625" style="80" customWidth="1"/>
    <col min="3" max="3" width="24.75390625" style="81" customWidth="1"/>
    <col min="4" max="16384" width="8.75390625" style="82" customWidth="1"/>
  </cols>
  <sheetData>
    <row r="1" spans="1:3" ht="54.75" customHeight="1">
      <c r="A1" s="83" t="s">
        <v>3596</v>
      </c>
      <c r="B1" s="83"/>
      <c r="C1" s="83"/>
    </row>
    <row r="2" spans="1:3" s="79" customFormat="1" ht="20.25" customHeight="1">
      <c r="A2" s="84"/>
      <c r="B2" s="85" t="s">
        <v>3597</v>
      </c>
      <c r="C2" s="85"/>
    </row>
    <row r="3" spans="1:3" s="79" customFormat="1" ht="27.75" customHeight="1">
      <c r="A3" s="86" t="s">
        <v>3598</v>
      </c>
      <c r="B3" s="87" t="s">
        <v>3599</v>
      </c>
      <c r="C3" s="87" t="s">
        <v>3600</v>
      </c>
    </row>
    <row r="4" spans="1:3" ht="27.75" customHeight="1">
      <c r="A4" s="88" t="s">
        <v>3601</v>
      </c>
      <c r="B4" s="89">
        <v>16</v>
      </c>
      <c r="C4" s="86"/>
    </row>
    <row r="5" spans="1:3" ht="27.75" customHeight="1">
      <c r="A5" s="88" t="s">
        <v>3602</v>
      </c>
      <c r="B5" s="89">
        <v>507</v>
      </c>
      <c r="C5" s="86"/>
    </row>
    <row r="6" spans="1:3" ht="27.75" customHeight="1">
      <c r="A6" s="88" t="s">
        <v>3603</v>
      </c>
      <c r="B6" s="89">
        <v>1875</v>
      </c>
      <c r="C6" s="87">
        <v>23992</v>
      </c>
    </row>
    <row r="7" spans="1:3" ht="27.75" customHeight="1">
      <c r="A7" s="88" t="s">
        <v>3604</v>
      </c>
      <c r="B7" s="89"/>
      <c r="C7" s="87"/>
    </row>
    <row r="8" spans="1:3" ht="27.75" customHeight="1">
      <c r="A8" s="88" t="s">
        <v>3605</v>
      </c>
      <c r="B8" s="89">
        <v>920</v>
      </c>
      <c r="C8" s="87">
        <v>780</v>
      </c>
    </row>
    <row r="9" spans="1:3" ht="27.75" customHeight="1">
      <c r="A9" s="88" t="s">
        <v>3606</v>
      </c>
      <c r="B9" s="89">
        <v>16313</v>
      </c>
      <c r="C9" s="90">
        <v>166</v>
      </c>
    </row>
    <row r="10" spans="1:2" ht="23.25" customHeight="1">
      <c r="A10" s="79" t="s">
        <v>3607</v>
      </c>
      <c r="B10" s="91"/>
    </row>
  </sheetData>
  <sheetProtection/>
  <mergeCells count="2">
    <mergeCell ref="A1:C1"/>
    <mergeCell ref="B2:C2"/>
  </mergeCells>
  <printOptions/>
  <pageMargins left="1.9199999999999997" right="0.75" top="1" bottom="1" header="0.5" footer="0.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B14"/>
  <sheetViews>
    <sheetView workbookViewId="0" topLeftCell="A1">
      <selection activeCell="C15" sqref="C15"/>
    </sheetView>
  </sheetViews>
  <sheetFormatPr defaultColWidth="13.375" defaultRowHeight="32.25" customHeight="1"/>
  <cols>
    <col min="1" max="1" width="39.00390625" style="69" customWidth="1"/>
    <col min="2" max="2" width="41.75390625" style="69" customWidth="1"/>
    <col min="3" max="16384" width="13.375" style="69" customWidth="1"/>
  </cols>
  <sheetData>
    <row r="1" spans="1:2" ht="32.25" customHeight="1">
      <c r="A1" s="70"/>
      <c r="B1" s="68"/>
    </row>
    <row r="2" spans="1:2" s="66" customFormat="1" ht="32.25" customHeight="1">
      <c r="A2" s="71" t="s">
        <v>3608</v>
      </c>
      <c r="B2" s="71"/>
    </row>
    <row r="3" spans="1:2" ht="32.25" customHeight="1">
      <c r="A3" s="72"/>
      <c r="B3" s="73" t="s">
        <v>709</v>
      </c>
    </row>
    <row r="4" spans="1:2" s="67" customFormat="1" ht="32.25" customHeight="1">
      <c r="A4" s="74" t="s">
        <v>2918</v>
      </c>
      <c r="B4" s="74" t="s">
        <v>3609</v>
      </c>
    </row>
    <row r="5" spans="1:2" s="67" customFormat="1" ht="32.25" customHeight="1">
      <c r="A5" s="75"/>
      <c r="B5" s="75"/>
    </row>
    <row r="6" spans="1:2" s="67" customFormat="1" ht="32.25" customHeight="1">
      <c r="A6" s="76" t="s">
        <v>3610</v>
      </c>
      <c r="B6" s="60">
        <v>306156</v>
      </c>
    </row>
    <row r="7" spans="1:2" s="68" customFormat="1" ht="32.25" customHeight="1">
      <c r="A7" s="76" t="s">
        <v>3611</v>
      </c>
      <c r="B7" s="60">
        <v>297469</v>
      </c>
    </row>
    <row r="8" spans="1:2" s="68" customFormat="1" ht="32.25" customHeight="1">
      <c r="A8" s="76" t="s">
        <v>3612</v>
      </c>
      <c r="B8" s="60">
        <v>421156</v>
      </c>
    </row>
    <row r="9" spans="1:2" s="68" customFormat="1" ht="32.25" customHeight="1">
      <c r="A9" s="76" t="s">
        <v>3613</v>
      </c>
      <c r="B9" s="60">
        <v>135814</v>
      </c>
    </row>
    <row r="10" spans="1:2" s="68" customFormat="1" ht="32.25" customHeight="1">
      <c r="A10" s="76" t="s">
        <v>3614</v>
      </c>
      <c r="B10" s="60">
        <v>35084</v>
      </c>
    </row>
    <row r="11" spans="1:2" s="68" customFormat="1" ht="32.25" customHeight="1">
      <c r="A11" s="76" t="s">
        <v>3615</v>
      </c>
      <c r="B11" s="60">
        <v>11764</v>
      </c>
    </row>
    <row r="12" spans="1:2" s="68" customFormat="1" ht="32.25" customHeight="1">
      <c r="A12" s="76" t="s">
        <v>3616</v>
      </c>
      <c r="B12" s="60">
        <v>398199</v>
      </c>
    </row>
    <row r="13" spans="1:2" s="68" customFormat="1" ht="48" customHeight="1">
      <c r="A13" s="77"/>
      <c r="B13" s="77"/>
    </row>
    <row r="14" s="68" customFormat="1" ht="32.25" customHeight="1">
      <c r="B14" s="78"/>
    </row>
    <row r="15" s="68" customFormat="1" ht="32.25" customHeight="1"/>
  </sheetData>
  <sheetProtection/>
  <mergeCells count="4">
    <mergeCell ref="A2:B2"/>
    <mergeCell ref="A13:B13"/>
    <mergeCell ref="A4:A5"/>
    <mergeCell ref="B4:B5"/>
  </mergeCells>
  <printOptions/>
  <pageMargins left="2.04" right="0.75" top="1" bottom="1" header="0.5" footer="0.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3:G29"/>
  <sheetViews>
    <sheetView workbookViewId="0" topLeftCell="A1">
      <selection activeCell="H23" sqref="H23"/>
    </sheetView>
  </sheetViews>
  <sheetFormatPr defaultColWidth="9.00390625" defaultRowHeight="14.25"/>
  <cols>
    <col min="1" max="1" width="27.50390625" style="53" customWidth="1"/>
    <col min="2" max="2" width="20.625" style="53" customWidth="1"/>
    <col min="3" max="3" width="17.50390625" style="53" customWidth="1"/>
    <col min="4" max="16384" width="8.75390625" style="53" bestFit="1" customWidth="1"/>
  </cols>
  <sheetData>
    <row r="3" spans="1:7" ht="20.25">
      <c r="A3" s="54" t="s">
        <v>3617</v>
      </c>
      <c r="B3" s="54"/>
      <c r="C3" s="54"/>
      <c r="D3" s="55"/>
      <c r="E3" s="55"/>
      <c r="F3" s="55"/>
      <c r="G3" s="55"/>
    </row>
    <row r="4" ht="23.25" customHeight="1"/>
    <row r="5" spans="1:7" ht="14.25">
      <c r="A5" s="56" t="s">
        <v>3618</v>
      </c>
      <c r="B5" s="56"/>
      <c r="C5" s="56"/>
      <c r="D5" s="55"/>
      <c r="E5" s="55"/>
      <c r="F5" s="55"/>
      <c r="G5" s="55"/>
    </row>
    <row r="6" ht="3" customHeight="1"/>
    <row r="7" spans="1:7" ht="21" customHeight="1">
      <c r="A7" s="57" t="s">
        <v>2918</v>
      </c>
      <c r="B7" s="58" t="s">
        <v>3619</v>
      </c>
      <c r="C7" s="58" t="s">
        <v>3620</v>
      </c>
      <c r="D7" s="55"/>
      <c r="E7" s="55"/>
      <c r="F7" s="55"/>
      <c r="G7" s="55"/>
    </row>
    <row r="8" spans="1:7" ht="18.75" customHeight="1">
      <c r="A8" s="59" t="s">
        <v>3180</v>
      </c>
      <c r="B8" s="60">
        <f>B9</f>
        <v>421156</v>
      </c>
      <c r="C8" s="60">
        <f>C9</f>
        <v>398199</v>
      </c>
      <c r="D8" s="55"/>
      <c r="E8" s="55"/>
      <c r="F8" s="55"/>
      <c r="G8" s="55"/>
    </row>
    <row r="9" spans="1:7" ht="18.75" customHeight="1">
      <c r="A9" s="61" t="s">
        <v>3181</v>
      </c>
      <c r="B9" s="60">
        <v>421156</v>
      </c>
      <c r="C9" s="60">
        <v>398199</v>
      </c>
      <c r="D9" s="55"/>
      <c r="E9" s="55"/>
      <c r="F9" s="55"/>
      <c r="G9" s="55"/>
    </row>
    <row r="10" spans="1:7" ht="18.75" customHeight="1">
      <c r="A10" s="62" t="s">
        <v>3113</v>
      </c>
      <c r="B10" s="63"/>
      <c r="C10" s="64"/>
      <c r="D10" s="55"/>
      <c r="E10" s="55"/>
      <c r="F10" s="55"/>
      <c r="G10" s="55"/>
    </row>
    <row r="11" spans="1:7" ht="18.75" customHeight="1">
      <c r="A11" s="62" t="s">
        <v>3114</v>
      </c>
      <c r="B11" s="63"/>
      <c r="C11" s="64"/>
      <c r="D11" s="55"/>
      <c r="E11" s="55"/>
      <c r="F11" s="55"/>
      <c r="G11" s="55"/>
    </row>
    <row r="12" spans="1:7" ht="18.75" customHeight="1">
      <c r="A12" s="62" t="s">
        <v>3115</v>
      </c>
      <c r="B12" s="63"/>
      <c r="C12" s="64"/>
      <c r="D12" s="55"/>
      <c r="E12" s="55"/>
      <c r="F12" s="55"/>
      <c r="G12" s="55"/>
    </row>
    <row r="13" spans="1:7" ht="18.75" customHeight="1">
      <c r="A13" s="62" t="s">
        <v>3116</v>
      </c>
      <c r="B13" s="63"/>
      <c r="C13" s="64"/>
      <c r="D13" s="55"/>
      <c r="E13" s="55"/>
      <c r="F13" s="55"/>
      <c r="G13" s="55"/>
    </row>
    <row r="14" spans="1:7" ht="18.75" customHeight="1">
      <c r="A14" s="62" t="s">
        <v>3117</v>
      </c>
      <c r="B14" s="63"/>
      <c r="C14" s="64"/>
      <c r="D14" s="55"/>
      <c r="E14" s="55"/>
      <c r="F14" s="55"/>
      <c r="G14" s="55"/>
    </row>
    <row r="15" spans="1:7" ht="18.75" customHeight="1">
      <c r="A15" s="62" t="s">
        <v>3118</v>
      </c>
      <c r="B15" s="63"/>
      <c r="C15" s="64"/>
      <c r="D15" s="55"/>
      <c r="E15" s="55"/>
      <c r="F15" s="55"/>
      <c r="G15" s="55"/>
    </row>
    <row r="16" spans="1:7" ht="18.75" customHeight="1">
      <c r="A16" s="62" t="s">
        <v>3119</v>
      </c>
      <c r="B16" s="63"/>
      <c r="C16" s="64"/>
      <c r="D16" s="55"/>
      <c r="E16" s="55"/>
      <c r="F16" s="55"/>
      <c r="G16" s="55"/>
    </row>
    <row r="17" spans="1:7" ht="18.75" customHeight="1">
      <c r="A17" s="62" t="s">
        <v>3120</v>
      </c>
      <c r="B17" s="63"/>
      <c r="C17" s="64"/>
      <c r="D17" s="55"/>
      <c r="E17" s="55"/>
      <c r="F17" s="55"/>
      <c r="G17" s="55"/>
    </row>
    <row r="18" spans="1:7" ht="18.75" customHeight="1">
      <c r="A18" s="62" t="s">
        <v>3121</v>
      </c>
      <c r="B18" s="63"/>
      <c r="C18" s="64"/>
      <c r="D18" s="55"/>
      <c r="E18" s="55"/>
      <c r="F18" s="55"/>
      <c r="G18" s="55"/>
    </row>
    <row r="19" spans="1:3" ht="18.75" customHeight="1">
      <c r="A19" s="62" t="s">
        <v>3122</v>
      </c>
      <c r="B19" s="65"/>
      <c r="C19" s="65"/>
    </row>
    <row r="20" spans="1:3" ht="18.75" customHeight="1">
      <c r="A20" s="62" t="s">
        <v>3123</v>
      </c>
      <c r="B20" s="65"/>
      <c r="C20" s="65"/>
    </row>
    <row r="21" spans="1:3" ht="18.75" customHeight="1">
      <c r="A21" s="62" t="s">
        <v>3124</v>
      </c>
      <c r="B21" s="65"/>
      <c r="C21" s="65"/>
    </row>
    <row r="22" spans="1:3" ht="18.75" customHeight="1">
      <c r="A22" s="62" t="s">
        <v>3125</v>
      </c>
      <c r="B22" s="65"/>
      <c r="C22" s="65"/>
    </row>
    <row r="23" spans="1:3" ht="18.75" customHeight="1">
      <c r="A23" s="62" t="s">
        <v>3126</v>
      </c>
      <c r="B23" s="65"/>
      <c r="C23" s="65"/>
    </row>
    <row r="24" spans="1:3" ht="18.75" customHeight="1">
      <c r="A24" s="62" t="s">
        <v>3127</v>
      </c>
      <c r="B24" s="65"/>
      <c r="C24" s="65"/>
    </row>
    <row r="25" spans="1:3" ht="18.75" customHeight="1">
      <c r="A25" s="62" t="s">
        <v>3128</v>
      </c>
      <c r="B25" s="65"/>
      <c r="C25" s="65"/>
    </row>
    <row r="26" spans="1:3" ht="18.75" customHeight="1">
      <c r="A26" s="62" t="s">
        <v>3129</v>
      </c>
      <c r="B26" s="65"/>
      <c r="C26" s="65"/>
    </row>
    <row r="27" spans="1:3" ht="18.75" customHeight="1">
      <c r="A27" s="62" t="s">
        <v>3130</v>
      </c>
      <c r="B27" s="65"/>
      <c r="C27" s="65"/>
    </row>
    <row r="28" spans="1:3" ht="18.75" customHeight="1">
      <c r="A28" s="62" t="s">
        <v>3131</v>
      </c>
      <c r="B28" s="65"/>
      <c r="C28" s="65"/>
    </row>
    <row r="29" spans="1:3" ht="18.75" customHeight="1">
      <c r="A29" s="62" t="s">
        <v>3132</v>
      </c>
      <c r="B29" s="65"/>
      <c r="C29" s="65"/>
    </row>
  </sheetData>
  <sheetProtection/>
  <mergeCells count="2">
    <mergeCell ref="A3:C3"/>
    <mergeCell ref="A5:C5"/>
  </mergeCells>
  <printOptions/>
  <pageMargins left="1.49"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C55"/>
  <sheetViews>
    <sheetView workbookViewId="0" topLeftCell="A1">
      <selection activeCell="E55" sqref="E55"/>
    </sheetView>
  </sheetViews>
  <sheetFormatPr defaultColWidth="9.125" defaultRowHeight="14.25"/>
  <cols>
    <col min="1" max="1" width="12.125" style="2" customWidth="1"/>
    <col min="2" max="2" width="48.75390625" style="2" customWidth="1"/>
    <col min="3" max="3" width="28.125" style="2" customWidth="1"/>
    <col min="4" max="16384" width="9.125" style="2" customWidth="1"/>
  </cols>
  <sheetData>
    <row r="1" spans="1:3" ht="33.75" customHeight="1">
      <c r="A1" s="41" t="s">
        <v>3621</v>
      </c>
      <c r="B1" s="41"/>
      <c r="C1" s="41"/>
    </row>
    <row r="2" spans="1:3" ht="16.5" customHeight="1">
      <c r="A2" s="42"/>
      <c r="B2" s="42"/>
      <c r="C2" s="42"/>
    </row>
    <row r="3" spans="1:3" ht="16.5" customHeight="1">
      <c r="A3" s="42" t="s">
        <v>709</v>
      </c>
      <c r="B3" s="42"/>
      <c r="C3" s="42"/>
    </row>
    <row r="4" spans="1:3" ht="16.5" customHeight="1">
      <c r="A4" s="6" t="s">
        <v>3622</v>
      </c>
      <c r="B4" s="50" t="s">
        <v>2</v>
      </c>
      <c r="C4" s="6" t="s">
        <v>3</v>
      </c>
    </row>
    <row r="5" spans="1:3" ht="16.5" customHeight="1">
      <c r="A5" s="51"/>
      <c r="B5" s="6" t="s">
        <v>3623</v>
      </c>
      <c r="C5" s="9">
        <f>C6</f>
        <v>15</v>
      </c>
    </row>
    <row r="6" spans="1:3" ht="16.5" customHeight="1">
      <c r="A6" s="52">
        <v>103</v>
      </c>
      <c r="B6" s="8" t="s">
        <v>34</v>
      </c>
      <c r="C6" s="9">
        <f>C7</f>
        <v>15</v>
      </c>
    </row>
    <row r="7" spans="1:3" ht="16.5" customHeight="1">
      <c r="A7" s="52">
        <v>10306</v>
      </c>
      <c r="B7" s="8" t="s">
        <v>623</v>
      </c>
      <c r="C7" s="9">
        <f>C8+C40+C45+C51+C55</f>
        <v>15</v>
      </c>
    </row>
    <row r="8" spans="1:3" ht="16.5" customHeight="1">
      <c r="A8" s="52">
        <v>1030601</v>
      </c>
      <c r="B8" s="8" t="s">
        <v>624</v>
      </c>
      <c r="C8" s="9">
        <f>SUM(C9:C39)</f>
        <v>0</v>
      </c>
    </row>
    <row r="9" spans="1:3" ht="16.5" customHeight="1">
      <c r="A9" s="52">
        <v>103060103</v>
      </c>
      <c r="B9" s="10" t="s">
        <v>3624</v>
      </c>
      <c r="C9" s="9">
        <v>0</v>
      </c>
    </row>
    <row r="10" spans="1:3" ht="16.5" customHeight="1">
      <c r="A10" s="52">
        <v>103060104</v>
      </c>
      <c r="B10" s="10" t="s">
        <v>3625</v>
      </c>
      <c r="C10" s="9">
        <v>0</v>
      </c>
    </row>
    <row r="11" spans="1:3" ht="16.5" customHeight="1">
      <c r="A11" s="52">
        <v>103060105</v>
      </c>
      <c r="B11" s="10" t="s">
        <v>3626</v>
      </c>
      <c r="C11" s="9">
        <v>0</v>
      </c>
    </row>
    <row r="12" spans="1:3" ht="16.5" customHeight="1">
      <c r="A12" s="52">
        <v>103060106</v>
      </c>
      <c r="B12" s="10" t="s">
        <v>3627</v>
      </c>
      <c r="C12" s="9">
        <v>0</v>
      </c>
    </row>
    <row r="13" spans="1:3" ht="16.5" customHeight="1">
      <c r="A13" s="52">
        <v>103060107</v>
      </c>
      <c r="B13" s="10" t="s">
        <v>3628</v>
      </c>
      <c r="C13" s="9">
        <v>0</v>
      </c>
    </row>
    <row r="14" spans="1:3" ht="16.5" customHeight="1">
      <c r="A14" s="52">
        <v>103060108</v>
      </c>
      <c r="B14" s="10" t="s">
        <v>3629</v>
      </c>
      <c r="C14" s="9">
        <v>0</v>
      </c>
    </row>
    <row r="15" spans="1:3" ht="16.5" customHeight="1">
      <c r="A15" s="52">
        <v>103060109</v>
      </c>
      <c r="B15" s="10" t="s">
        <v>3630</v>
      </c>
      <c r="C15" s="9">
        <v>0</v>
      </c>
    </row>
    <row r="16" spans="1:3" ht="16.5" customHeight="1">
      <c r="A16" s="52">
        <v>103060112</v>
      </c>
      <c r="B16" s="10" t="s">
        <v>3631</v>
      </c>
      <c r="C16" s="9">
        <v>0</v>
      </c>
    </row>
    <row r="17" spans="1:3" ht="16.5" customHeight="1">
      <c r="A17" s="52">
        <v>103060113</v>
      </c>
      <c r="B17" s="10" t="s">
        <v>3632</v>
      </c>
      <c r="C17" s="9">
        <v>0</v>
      </c>
    </row>
    <row r="18" spans="1:3" ht="16.5" customHeight="1">
      <c r="A18" s="52">
        <v>103060114</v>
      </c>
      <c r="B18" s="10" t="s">
        <v>3633</v>
      </c>
      <c r="C18" s="9">
        <v>0</v>
      </c>
    </row>
    <row r="19" spans="1:3" ht="16.5" customHeight="1">
      <c r="A19" s="52">
        <v>103060115</v>
      </c>
      <c r="B19" s="10" t="s">
        <v>3634</v>
      </c>
      <c r="C19" s="9">
        <v>0</v>
      </c>
    </row>
    <row r="20" spans="1:3" ht="16.5" customHeight="1">
      <c r="A20" s="52">
        <v>103060116</v>
      </c>
      <c r="B20" s="10" t="s">
        <v>3635</v>
      </c>
      <c r="C20" s="9">
        <v>0</v>
      </c>
    </row>
    <row r="21" spans="1:3" ht="16.5" customHeight="1">
      <c r="A21" s="52">
        <v>103060117</v>
      </c>
      <c r="B21" s="10" t="s">
        <v>3636</v>
      </c>
      <c r="C21" s="9">
        <v>0</v>
      </c>
    </row>
    <row r="22" spans="1:3" ht="16.5" customHeight="1">
      <c r="A22" s="52">
        <v>103060118</v>
      </c>
      <c r="B22" s="10" t="s">
        <v>3637</v>
      </c>
      <c r="C22" s="9">
        <v>0</v>
      </c>
    </row>
    <row r="23" spans="1:3" ht="16.5" customHeight="1">
      <c r="A23" s="52">
        <v>103060119</v>
      </c>
      <c r="B23" s="10" t="s">
        <v>3638</v>
      </c>
      <c r="C23" s="9">
        <v>0</v>
      </c>
    </row>
    <row r="24" spans="1:3" ht="16.5" customHeight="1">
      <c r="A24" s="52">
        <v>103060120</v>
      </c>
      <c r="B24" s="10" t="s">
        <v>3639</v>
      </c>
      <c r="C24" s="9">
        <v>0</v>
      </c>
    </row>
    <row r="25" spans="1:3" ht="16.5" customHeight="1">
      <c r="A25" s="52">
        <v>103060121</v>
      </c>
      <c r="B25" s="10" t="s">
        <v>3640</v>
      </c>
      <c r="C25" s="9">
        <v>0</v>
      </c>
    </row>
    <row r="26" spans="1:3" ht="16.5" customHeight="1">
      <c r="A26" s="52">
        <v>103060122</v>
      </c>
      <c r="B26" s="10" t="s">
        <v>3641</v>
      </c>
      <c r="C26" s="9">
        <v>0</v>
      </c>
    </row>
    <row r="27" spans="1:3" ht="16.5" customHeight="1">
      <c r="A27" s="52">
        <v>103060123</v>
      </c>
      <c r="B27" s="10" t="s">
        <v>3642</v>
      </c>
      <c r="C27" s="9">
        <v>0</v>
      </c>
    </row>
    <row r="28" spans="1:3" ht="16.5" customHeight="1">
      <c r="A28" s="52">
        <v>103060124</v>
      </c>
      <c r="B28" s="10" t="s">
        <v>3643</v>
      </c>
      <c r="C28" s="9">
        <v>0</v>
      </c>
    </row>
    <row r="29" spans="1:3" ht="16.5" customHeight="1">
      <c r="A29" s="52">
        <v>103060125</v>
      </c>
      <c r="B29" s="10" t="s">
        <v>3644</v>
      </c>
      <c r="C29" s="9">
        <v>0</v>
      </c>
    </row>
    <row r="30" spans="1:3" ht="16.5" customHeight="1">
      <c r="A30" s="52">
        <v>103060126</v>
      </c>
      <c r="B30" s="10" t="s">
        <v>3645</v>
      </c>
      <c r="C30" s="9">
        <v>0</v>
      </c>
    </row>
    <row r="31" spans="1:3" ht="16.5" customHeight="1">
      <c r="A31" s="52">
        <v>103060127</v>
      </c>
      <c r="B31" s="10" t="s">
        <v>3646</v>
      </c>
      <c r="C31" s="9">
        <v>0</v>
      </c>
    </row>
    <row r="32" spans="1:3" ht="16.5" customHeight="1">
      <c r="A32" s="52">
        <v>103060128</v>
      </c>
      <c r="B32" s="10" t="s">
        <v>3647</v>
      </c>
      <c r="C32" s="9">
        <v>0</v>
      </c>
    </row>
    <row r="33" spans="1:3" ht="16.5" customHeight="1">
      <c r="A33" s="52">
        <v>103060129</v>
      </c>
      <c r="B33" s="10" t="s">
        <v>3648</v>
      </c>
      <c r="C33" s="9">
        <v>0</v>
      </c>
    </row>
    <row r="34" spans="1:3" ht="16.5" customHeight="1">
      <c r="A34" s="52">
        <v>103060130</v>
      </c>
      <c r="B34" s="10" t="s">
        <v>3649</v>
      </c>
      <c r="C34" s="9">
        <v>0</v>
      </c>
    </row>
    <row r="35" spans="1:3" ht="16.5" customHeight="1">
      <c r="A35" s="52">
        <v>103060131</v>
      </c>
      <c r="B35" s="10" t="s">
        <v>3650</v>
      </c>
      <c r="C35" s="9">
        <v>0</v>
      </c>
    </row>
    <row r="36" spans="1:3" ht="16.5" customHeight="1">
      <c r="A36" s="52">
        <v>103060132</v>
      </c>
      <c r="B36" s="10" t="s">
        <v>3651</v>
      </c>
      <c r="C36" s="9">
        <v>0</v>
      </c>
    </row>
    <row r="37" spans="1:3" ht="16.5" customHeight="1">
      <c r="A37" s="52">
        <v>103060133</v>
      </c>
      <c r="B37" s="10" t="s">
        <v>3652</v>
      </c>
      <c r="C37" s="9">
        <v>0</v>
      </c>
    </row>
    <row r="38" spans="1:3" ht="16.5" customHeight="1">
      <c r="A38" s="52">
        <v>103060134</v>
      </c>
      <c r="B38" s="10" t="s">
        <v>626</v>
      </c>
      <c r="C38" s="9">
        <v>0</v>
      </c>
    </row>
    <row r="39" spans="1:3" ht="16.5" customHeight="1">
      <c r="A39" s="52">
        <v>103060198</v>
      </c>
      <c r="B39" s="10" t="s">
        <v>3653</v>
      </c>
      <c r="C39" s="9">
        <v>0</v>
      </c>
    </row>
    <row r="40" spans="1:3" ht="16.5" customHeight="1">
      <c r="A40" s="52">
        <v>1030602</v>
      </c>
      <c r="B40" s="8" t="s">
        <v>628</v>
      </c>
      <c r="C40" s="9">
        <f>SUM(C41:C44)</f>
        <v>0</v>
      </c>
    </row>
    <row r="41" spans="1:3" ht="16.5" customHeight="1">
      <c r="A41" s="52">
        <v>103060202</v>
      </c>
      <c r="B41" s="10" t="s">
        <v>3654</v>
      </c>
      <c r="C41" s="9">
        <v>0</v>
      </c>
    </row>
    <row r="42" spans="1:3" ht="16.5" customHeight="1">
      <c r="A42" s="52">
        <v>103060203</v>
      </c>
      <c r="B42" s="10" t="s">
        <v>3655</v>
      </c>
      <c r="C42" s="9">
        <v>0</v>
      </c>
    </row>
    <row r="43" spans="1:3" ht="16.5" customHeight="1">
      <c r="A43" s="52">
        <v>103060204</v>
      </c>
      <c r="B43" s="10" t="s">
        <v>3656</v>
      </c>
      <c r="C43" s="9">
        <v>0</v>
      </c>
    </row>
    <row r="44" spans="1:3" ht="16.5" customHeight="1">
      <c r="A44" s="52">
        <v>103060298</v>
      </c>
      <c r="B44" s="10" t="s">
        <v>3657</v>
      </c>
      <c r="C44" s="9">
        <v>0</v>
      </c>
    </row>
    <row r="45" spans="1:3" ht="16.5" customHeight="1">
      <c r="A45" s="52">
        <v>1030603</v>
      </c>
      <c r="B45" s="8" t="s">
        <v>631</v>
      </c>
      <c r="C45" s="9">
        <f>SUM(C46:C50)</f>
        <v>0</v>
      </c>
    </row>
    <row r="46" spans="1:3" ht="16.5" customHeight="1">
      <c r="A46" s="52">
        <v>103060301</v>
      </c>
      <c r="B46" s="10" t="s">
        <v>3658</v>
      </c>
      <c r="C46" s="9">
        <v>0</v>
      </c>
    </row>
    <row r="47" spans="1:3" ht="16.5" customHeight="1">
      <c r="A47" s="52">
        <v>103060304</v>
      </c>
      <c r="B47" s="10" t="s">
        <v>3659</v>
      </c>
      <c r="C47" s="9">
        <v>0</v>
      </c>
    </row>
    <row r="48" spans="1:3" ht="16.5" customHeight="1">
      <c r="A48" s="52">
        <v>103060305</v>
      </c>
      <c r="B48" s="10" t="s">
        <v>3660</v>
      </c>
      <c r="C48" s="9">
        <v>0</v>
      </c>
    </row>
    <row r="49" spans="1:3" ht="16.5" customHeight="1">
      <c r="A49" s="52">
        <v>103060307</v>
      </c>
      <c r="B49" s="10" t="s">
        <v>3661</v>
      </c>
      <c r="C49" s="9">
        <v>0</v>
      </c>
    </row>
    <row r="50" spans="1:3" ht="16.5" customHeight="1">
      <c r="A50" s="52">
        <v>103060398</v>
      </c>
      <c r="B50" s="10" t="s">
        <v>3662</v>
      </c>
      <c r="C50" s="9">
        <v>0</v>
      </c>
    </row>
    <row r="51" spans="1:3" ht="16.5" customHeight="1">
      <c r="A51" s="52">
        <v>1030604</v>
      </c>
      <c r="B51" s="8" t="s">
        <v>633</v>
      </c>
      <c r="C51" s="9">
        <f>SUM(C52:C54)</f>
        <v>0</v>
      </c>
    </row>
    <row r="52" spans="1:3" ht="16.5" customHeight="1">
      <c r="A52" s="52">
        <v>103060401</v>
      </c>
      <c r="B52" s="10" t="s">
        <v>3663</v>
      </c>
      <c r="C52" s="9">
        <v>0</v>
      </c>
    </row>
    <row r="53" spans="1:3" ht="16.5" customHeight="1">
      <c r="A53" s="52">
        <v>103060402</v>
      </c>
      <c r="B53" s="10" t="s">
        <v>3664</v>
      </c>
      <c r="C53" s="9">
        <v>0</v>
      </c>
    </row>
    <row r="54" spans="1:3" ht="16.5" customHeight="1">
      <c r="A54" s="52">
        <v>103060498</v>
      </c>
      <c r="B54" s="10" t="s">
        <v>3665</v>
      </c>
      <c r="C54" s="9">
        <v>0</v>
      </c>
    </row>
    <row r="55" spans="1:3" ht="16.5" customHeight="1">
      <c r="A55" s="52">
        <v>1030698</v>
      </c>
      <c r="B55" s="8" t="s">
        <v>3666</v>
      </c>
      <c r="C55" s="9">
        <v>15</v>
      </c>
    </row>
  </sheetData>
  <sheetProtection/>
  <mergeCells count="3">
    <mergeCell ref="A1:C1"/>
    <mergeCell ref="A2:C2"/>
    <mergeCell ref="A3:C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C55"/>
  <sheetViews>
    <sheetView workbookViewId="0" topLeftCell="A1">
      <selection activeCell="H14" sqref="H14"/>
    </sheetView>
  </sheetViews>
  <sheetFormatPr defaultColWidth="9.125" defaultRowHeight="14.25"/>
  <cols>
    <col min="1" max="1" width="15.25390625" style="43" customWidth="1"/>
    <col min="2" max="2" width="37.875" style="2" customWidth="1"/>
    <col min="3" max="3" width="22.125" style="2" customWidth="1"/>
    <col min="4" max="16384" width="9.125" style="2" customWidth="1"/>
  </cols>
  <sheetData>
    <row r="1" spans="1:3" ht="33.75" customHeight="1">
      <c r="A1" s="41" t="s">
        <v>3667</v>
      </c>
      <c r="B1" s="41"/>
      <c r="C1" s="41"/>
    </row>
    <row r="2" spans="1:3" ht="16.5" customHeight="1">
      <c r="A2" s="42"/>
      <c r="B2" s="42"/>
      <c r="C2" s="42"/>
    </row>
    <row r="3" spans="1:3" ht="16.5" customHeight="1">
      <c r="A3" s="42" t="s">
        <v>709</v>
      </c>
      <c r="B3" s="42"/>
      <c r="C3" s="42"/>
    </row>
    <row r="4" spans="1:3" ht="16.5" customHeight="1">
      <c r="A4" s="6" t="s">
        <v>3622</v>
      </c>
      <c r="B4" s="6" t="s">
        <v>2</v>
      </c>
      <c r="C4" s="6" t="s">
        <v>3</v>
      </c>
    </row>
    <row r="5" spans="1:3" ht="16.5" customHeight="1">
      <c r="A5" s="11" t="s">
        <v>3668</v>
      </c>
      <c r="B5" s="44" t="s">
        <v>3669</v>
      </c>
      <c r="C5" s="9">
        <f>C6+C9</f>
        <v>15</v>
      </c>
    </row>
    <row r="6" spans="1:3" ht="16.5" customHeight="1">
      <c r="A6" s="11">
        <v>208</v>
      </c>
      <c r="B6" s="45" t="s">
        <v>1095</v>
      </c>
      <c r="C6" s="9">
        <f>C7</f>
        <v>0</v>
      </c>
    </row>
    <row r="7" spans="1:3" ht="16.5" customHeight="1">
      <c r="A7" s="11">
        <v>20804</v>
      </c>
      <c r="B7" s="45" t="s">
        <v>1111</v>
      </c>
      <c r="C7" s="9">
        <f>C8</f>
        <v>0</v>
      </c>
    </row>
    <row r="8" spans="1:3" ht="16.5" customHeight="1">
      <c r="A8" s="11">
        <v>2080451</v>
      </c>
      <c r="B8" s="46" t="s">
        <v>3670</v>
      </c>
      <c r="C8" s="9">
        <v>0</v>
      </c>
    </row>
    <row r="9" spans="1:3" ht="16.5" customHeight="1">
      <c r="A9" s="11">
        <v>223</v>
      </c>
      <c r="B9" s="45" t="s">
        <v>3671</v>
      </c>
      <c r="C9" s="9">
        <f>C10+C20+C29+C31+C35</f>
        <v>15</v>
      </c>
    </row>
    <row r="10" spans="1:3" ht="16.5" customHeight="1">
      <c r="A10" s="11">
        <v>22301</v>
      </c>
      <c r="B10" s="45" t="s">
        <v>3672</v>
      </c>
      <c r="C10" s="9">
        <f>SUM(C11:C19)</f>
        <v>15</v>
      </c>
    </row>
    <row r="11" spans="1:3" ht="16.5" customHeight="1">
      <c r="A11" s="11">
        <v>2230101</v>
      </c>
      <c r="B11" s="46" t="s">
        <v>3673</v>
      </c>
      <c r="C11" s="9">
        <v>0</v>
      </c>
    </row>
    <row r="12" spans="1:3" ht="16.5" customHeight="1">
      <c r="A12" s="11">
        <v>2230102</v>
      </c>
      <c r="B12" s="46" t="s">
        <v>3674</v>
      </c>
      <c r="C12" s="9">
        <v>0</v>
      </c>
    </row>
    <row r="13" spans="1:3" ht="16.5" customHeight="1">
      <c r="A13" s="11">
        <v>2230103</v>
      </c>
      <c r="B13" s="46" t="s">
        <v>3675</v>
      </c>
      <c r="C13" s="9">
        <v>0</v>
      </c>
    </row>
    <row r="14" spans="1:3" ht="16.5" customHeight="1">
      <c r="A14" s="11">
        <v>2230104</v>
      </c>
      <c r="B14" s="46" t="s">
        <v>3676</v>
      </c>
      <c r="C14" s="9">
        <v>0</v>
      </c>
    </row>
    <row r="15" spans="1:3" ht="16.5" customHeight="1">
      <c r="A15" s="11">
        <v>2230105</v>
      </c>
      <c r="B15" s="46" t="s">
        <v>3677</v>
      </c>
      <c r="C15" s="9">
        <v>15</v>
      </c>
    </row>
    <row r="16" spans="1:3" ht="16.5" customHeight="1">
      <c r="A16" s="11">
        <v>2230106</v>
      </c>
      <c r="B16" s="46" t="s">
        <v>3678</v>
      </c>
      <c r="C16" s="9">
        <v>0</v>
      </c>
    </row>
    <row r="17" spans="1:3" ht="16.5" customHeight="1">
      <c r="A17" s="11">
        <v>2230107</v>
      </c>
      <c r="B17" s="46" t="s">
        <v>3679</v>
      </c>
      <c r="C17" s="9">
        <v>0</v>
      </c>
    </row>
    <row r="18" spans="1:3" ht="16.5" customHeight="1">
      <c r="A18" s="11">
        <v>2230108</v>
      </c>
      <c r="B18" s="46" t="s">
        <v>3680</v>
      </c>
      <c r="C18" s="9">
        <v>0</v>
      </c>
    </row>
    <row r="19" spans="1:3" ht="16.5" customHeight="1">
      <c r="A19" s="11">
        <v>2230199</v>
      </c>
      <c r="B19" s="46" t="s">
        <v>3681</v>
      </c>
      <c r="C19" s="9">
        <v>0</v>
      </c>
    </row>
    <row r="20" spans="1:3" ht="16.5" customHeight="1">
      <c r="A20" s="11">
        <v>22302</v>
      </c>
      <c r="B20" s="45" t="s">
        <v>3682</v>
      </c>
      <c r="C20" s="9">
        <f>SUM(C21:C28)</f>
        <v>0</v>
      </c>
    </row>
    <row r="21" spans="1:3" ht="16.5" customHeight="1">
      <c r="A21" s="11">
        <v>2230201</v>
      </c>
      <c r="B21" s="46" t="s">
        <v>3683</v>
      </c>
      <c r="C21" s="9">
        <v>0</v>
      </c>
    </row>
    <row r="22" spans="1:3" ht="16.5" customHeight="1">
      <c r="A22" s="11">
        <v>2230202</v>
      </c>
      <c r="B22" s="46" t="s">
        <v>3684</v>
      </c>
      <c r="C22" s="9">
        <v>0</v>
      </c>
    </row>
    <row r="23" spans="1:3" ht="16.5" customHeight="1">
      <c r="A23" s="11">
        <v>2230203</v>
      </c>
      <c r="B23" s="46" t="s">
        <v>3685</v>
      </c>
      <c r="C23" s="9">
        <v>0</v>
      </c>
    </row>
    <row r="24" spans="1:3" ht="16.5" customHeight="1">
      <c r="A24" s="11">
        <v>2230204</v>
      </c>
      <c r="B24" s="46" t="s">
        <v>3686</v>
      </c>
      <c r="C24" s="9">
        <v>0</v>
      </c>
    </row>
    <row r="25" spans="1:3" ht="16.5" customHeight="1">
      <c r="A25" s="11">
        <v>2230205</v>
      </c>
      <c r="B25" s="46" t="s">
        <v>3687</v>
      </c>
      <c r="C25" s="9">
        <v>0</v>
      </c>
    </row>
    <row r="26" spans="1:3" ht="16.5" customHeight="1">
      <c r="A26" s="11">
        <v>2230206</v>
      </c>
      <c r="B26" s="46" t="s">
        <v>3688</v>
      </c>
      <c r="C26" s="9">
        <v>0</v>
      </c>
    </row>
    <row r="27" spans="1:3" ht="16.5" customHeight="1">
      <c r="A27" s="11">
        <v>2230207</v>
      </c>
      <c r="B27" s="46" t="s">
        <v>3689</v>
      </c>
      <c r="C27" s="9">
        <v>0</v>
      </c>
    </row>
    <row r="28" spans="1:3" ht="16.5" customHeight="1">
      <c r="A28" s="11">
        <v>2230299</v>
      </c>
      <c r="B28" s="46" t="s">
        <v>3690</v>
      </c>
      <c r="C28" s="9">
        <v>0</v>
      </c>
    </row>
    <row r="29" spans="1:3" ht="16.5" customHeight="1">
      <c r="A29" s="11">
        <v>22303</v>
      </c>
      <c r="B29" s="45" t="s">
        <v>3691</v>
      </c>
      <c r="C29" s="9">
        <f>C30</f>
        <v>0</v>
      </c>
    </row>
    <row r="30" spans="1:3" ht="16.5" customHeight="1">
      <c r="A30" s="11">
        <v>2230301</v>
      </c>
      <c r="B30" s="46" t="s">
        <v>3692</v>
      </c>
      <c r="C30" s="9">
        <v>0</v>
      </c>
    </row>
    <row r="31" spans="1:3" ht="16.5" customHeight="1">
      <c r="A31" s="11">
        <v>22304</v>
      </c>
      <c r="B31" s="47" t="s">
        <v>3693</v>
      </c>
      <c r="C31" s="9">
        <f>C32+C33+C34</f>
        <v>0</v>
      </c>
    </row>
    <row r="32" spans="1:3" ht="16.5" customHeight="1">
      <c r="A32" s="11">
        <v>2230401</v>
      </c>
      <c r="B32" s="48" t="s">
        <v>3694</v>
      </c>
      <c r="C32" s="9">
        <v>0</v>
      </c>
    </row>
    <row r="33" spans="1:3" ht="16.5" customHeight="1">
      <c r="A33" s="11">
        <v>2230402</v>
      </c>
      <c r="B33" s="48" t="s">
        <v>3695</v>
      </c>
      <c r="C33" s="9">
        <v>0</v>
      </c>
    </row>
    <row r="34" spans="1:3" ht="16.5" customHeight="1">
      <c r="A34" s="11">
        <v>2230499</v>
      </c>
      <c r="B34" s="48" t="s">
        <v>3696</v>
      </c>
      <c r="C34" s="9">
        <v>0</v>
      </c>
    </row>
    <row r="35" spans="1:3" ht="16.5" customHeight="1">
      <c r="A35" s="11">
        <v>22399</v>
      </c>
      <c r="B35" s="47" t="s">
        <v>3697</v>
      </c>
      <c r="C35" s="9">
        <f>C36</f>
        <v>0</v>
      </c>
    </row>
    <row r="36" spans="1:3" ht="16.5" customHeight="1">
      <c r="A36" s="11">
        <v>2239901</v>
      </c>
      <c r="B36" s="48" t="s">
        <v>3698</v>
      </c>
      <c r="C36" s="9">
        <v>0</v>
      </c>
    </row>
    <row r="37" spans="1:3" ht="16.5" customHeight="1">
      <c r="A37" s="11"/>
      <c r="B37" s="46"/>
      <c r="C37" s="49"/>
    </row>
    <row r="38" spans="1:3" ht="16.5" customHeight="1">
      <c r="A38" s="11"/>
      <c r="B38" s="48"/>
      <c r="C38" s="49"/>
    </row>
    <row r="39" spans="1:3" ht="16.5" customHeight="1">
      <c r="A39" s="11"/>
      <c r="B39" s="48"/>
      <c r="C39" s="49"/>
    </row>
    <row r="40" spans="1:3" ht="16.5" customHeight="1">
      <c r="A40" s="11"/>
      <c r="B40" s="48"/>
      <c r="C40" s="49"/>
    </row>
    <row r="41" spans="1:3" ht="16.5" customHeight="1">
      <c r="A41" s="11"/>
      <c r="B41" s="48"/>
      <c r="C41" s="49"/>
    </row>
    <row r="42" spans="1:3" ht="16.5" customHeight="1">
      <c r="A42" s="11"/>
      <c r="B42" s="47"/>
      <c r="C42" s="49"/>
    </row>
    <row r="43" spans="1:3" ht="16.5" customHeight="1">
      <c r="A43" s="11"/>
      <c r="B43" s="48"/>
      <c r="C43" s="49"/>
    </row>
    <row r="44" spans="1:3" ht="16.5" customHeight="1">
      <c r="A44" s="11"/>
      <c r="B44" s="48"/>
      <c r="C44" s="49"/>
    </row>
    <row r="45" spans="1:3" ht="16.5" customHeight="1">
      <c r="A45" s="11"/>
      <c r="B45" s="48"/>
      <c r="C45" s="49"/>
    </row>
    <row r="46" spans="1:3" ht="16.5" customHeight="1">
      <c r="A46" s="11"/>
      <c r="B46" s="48"/>
      <c r="C46" s="49"/>
    </row>
    <row r="47" spans="1:3" ht="16.5" customHeight="1">
      <c r="A47" s="11"/>
      <c r="B47" s="48"/>
      <c r="C47" s="49"/>
    </row>
    <row r="48" spans="1:3" ht="16.5" customHeight="1">
      <c r="A48" s="11"/>
      <c r="B48" s="46"/>
      <c r="C48" s="49"/>
    </row>
    <row r="49" spans="1:3" ht="16.5" customHeight="1">
      <c r="A49" s="11"/>
      <c r="B49" s="48"/>
      <c r="C49" s="49"/>
    </row>
    <row r="50" spans="1:3" ht="16.5" customHeight="1">
      <c r="A50" s="11"/>
      <c r="B50" s="48"/>
      <c r="C50" s="49"/>
    </row>
    <row r="51" spans="1:3" ht="16.5" customHeight="1">
      <c r="A51" s="11"/>
      <c r="B51" s="48"/>
      <c r="C51" s="49"/>
    </row>
    <row r="52" spans="1:3" ht="16.5" customHeight="1">
      <c r="A52" s="11"/>
      <c r="B52" s="48"/>
      <c r="C52" s="49"/>
    </row>
    <row r="53" spans="1:3" ht="16.5" customHeight="1">
      <c r="A53" s="11"/>
      <c r="B53" s="47"/>
      <c r="C53" s="49"/>
    </row>
    <row r="54" spans="1:3" ht="16.5" customHeight="1">
      <c r="A54" s="11"/>
      <c r="B54" s="48"/>
      <c r="C54" s="49"/>
    </row>
    <row r="55" spans="1:3" ht="16.5" customHeight="1">
      <c r="A55" s="11"/>
      <c r="B55" s="48"/>
      <c r="C55" s="49"/>
    </row>
  </sheetData>
  <sheetProtection/>
  <mergeCells count="3">
    <mergeCell ref="A1:C1"/>
    <mergeCell ref="A2:C2"/>
    <mergeCell ref="A3:C3"/>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55"/>
  <sheetViews>
    <sheetView showGridLines="0" showZeros="0" workbookViewId="0" topLeftCell="A1">
      <selection activeCell="C16" sqref="C16"/>
    </sheetView>
  </sheetViews>
  <sheetFormatPr defaultColWidth="9.125" defaultRowHeight="14.25"/>
  <cols>
    <col min="1" max="1" width="12.125" style="2" customWidth="1"/>
    <col min="2" max="2" width="37.25390625" style="2" customWidth="1"/>
    <col min="3" max="3" width="16.50390625" style="2" customWidth="1"/>
    <col min="4" max="4" width="12.125" style="43" customWidth="1"/>
    <col min="5" max="5" width="35.00390625" style="2" customWidth="1"/>
    <col min="6" max="6" width="17.00390625" style="2" customWidth="1"/>
    <col min="7" max="16384" width="9.125" style="2" customWidth="1"/>
  </cols>
  <sheetData>
    <row r="1" spans="1:6" ht="33.75" customHeight="1">
      <c r="A1" s="41" t="s">
        <v>3699</v>
      </c>
      <c r="B1" s="41"/>
      <c r="C1" s="41"/>
      <c r="D1" s="41"/>
      <c r="E1" s="41"/>
      <c r="F1" s="41"/>
    </row>
    <row r="2" spans="1:6" ht="16.5" customHeight="1">
      <c r="A2" s="42"/>
      <c r="B2" s="42"/>
      <c r="C2" s="42"/>
      <c r="D2" s="42"/>
      <c r="E2" s="42"/>
      <c r="F2" s="42"/>
    </row>
    <row r="3" spans="1:6" ht="16.5" customHeight="1">
      <c r="A3" s="42" t="s">
        <v>709</v>
      </c>
      <c r="B3" s="42"/>
      <c r="C3" s="42"/>
      <c r="D3" s="42"/>
      <c r="E3" s="42"/>
      <c r="F3" s="42"/>
    </row>
    <row r="4" spans="1:6" ht="16.5" customHeight="1">
      <c r="A4" s="6" t="s">
        <v>3622</v>
      </c>
      <c r="B4" s="50" t="s">
        <v>2</v>
      </c>
      <c r="C4" s="6" t="s">
        <v>3</v>
      </c>
      <c r="D4" s="6" t="s">
        <v>3622</v>
      </c>
      <c r="E4" s="6" t="s">
        <v>2</v>
      </c>
      <c r="F4" s="6" t="s">
        <v>3</v>
      </c>
    </row>
    <row r="5" spans="1:6" ht="16.5" customHeight="1">
      <c r="A5" s="51"/>
      <c r="B5" s="6" t="s">
        <v>3623</v>
      </c>
      <c r="C5" s="9">
        <f>C6</f>
        <v>15</v>
      </c>
      <c r="D5" s="11" t="s">
        <v>3668</v>
      </c>
      <c r="E5" s="44" t="s">
        <v>3669</v>
      </c>
      <c r="F5" s="9">
        <f>F6+F9</f>
        <v>15</v>
      </c>
    </row>
    <row r="6" spans="1:6" ht="16.5" customHeight="1">
      <c r="A6" s="52">
        <v>103</v>
      </c>
      <c r="B6" s="8" t="s">
        <v>34</v>
      </c>
      <c r="C6" s="9">
        <f>C7</f>
        <v>15</v>
      </c>
      <c r="D6" s="11">
        <v>208</v>
      </c>
      <c r="E6" s="45" t="s">
        <v>1095</v>
      </c>
      <c r="F6" s="9">
        <f>F7</f>
        <v>0</v>
      </c>
    </row>
    <row r="7" spans="1:6" ht="16.5" customHeight="1">
      <c r="A7" s="52">
        <v>10306</v>
      </c>
      <c r="B7" s="8" t="s">
        <v>623</v>
      </c>
      <c r="C7" s="9">
        <f>C8+C40+C45+C51+C55</f>
        <v>15</v>
      </c>
      <c r="D7" s="11">
        <v>20804</v>
      </c>
      <c r="E7" s="45" t="s">
        <v>1111</v>
      </c>
      <c r="F7" s="9">
        <f>F8</f>
        <v>0</v>
      </c>
    </row>
    <row r="8" spans="1:6" ht="16.5" customHeight="1">
      <c r="A8" s="52">
        <v>1030601</v>
      </c>
      <c r="B8" s="8" t="s">
        <v>624</v>
      </c>
      <c r="C8" s="9">
        <f>SUM(C9:C39)</f>
        <v>0</v>
      </c>
      <c r="D8" s="11">
        <v>2080451</v>
      </c>
      <c r="E8" s="46" t="s">
        <v>3670</v>
      </c>
      <c r="F8" s="9">
        <v>0</v>
      </c>
    </row>
    <row r="9" spans="1:6" ht="16.5" customHeight="1">
      <c r="A9" s="52">
        <v>103060103</v>
      </c>
      <c r="B9" s="10" t="s">
        <v>3624</v>
      </c>
      <c r="C9" s="9">
        <v>0</v>
      </c>
      <c r="D9" s="11">
        <v>223</v>
      </c>
      <c r="E9" s="45" t="s">
        <v>3671</v>
      </c>
      <c r="F9" s="9">
        <f>F10+F20+F29+F31+F35</f>
        <v>15</v>
      </c>
    </row>
    <row r="10" spans="1:6" ht="16.5" customHeight="1">
      <c r="A10" s="52">
        <v>103060104</v>
      </c>
      <c r="B10" s="10" t="s">
        <v>3625</v>
      </c>
      <c r="C10" s="9">
        <v>0</v>
      </c>
      <c r="D10" s="11">
        <v>22301</v>
      </c>
      <c r="E10" s="45" t="s">
        <v>3672</v>
      </c>
      <c r="F10" s="9">
        <f>SUM(F11:F19)</f>
        <v>15</v>
      </c>
    </row>
    <row r="11" spans="1:6" ht="16.5" customHeight="1">
      <c r="A11" s="52">
        <v>103060105</v>
      </c>
      <c r="B11" s="10" t="s">
        <v>3626</v>
      </c>
      <c r="C11" s="9">
        <v>0</v>
      </c>
      <c r="D11" s="11">
        <v>2230101</v>
      </c>
      <c r="E11" s="46" t="s">
        <v>3673</v>
      </c>
      <c r="F11" s="9">
        <v>0</v>
      </c>
    </row>
    <row r="12" spans="1:6" ht="16.5" customHeight="1">
      <c r="A12" s="52">
        <v>103060106</v>
      </c>
      <c r="B12" s="10" t="s">
        <v>3627</v>
      </c>
      <c r="C12" s="9">
        <v>0</v>
      </c>
      <c r="D12" s="11">
        <v>2230102</v>
      </c>
      <c r="E12" s="46" t="s">
        <v>3674</v>
      </c>
      <c r="F12" s="9">
        <v>0</v>
      </c>
    </row>
    <row r="13" spans="1:6" ht="16.5" customHeight="1">
      <c r="A13" s="52">
        <v>103060107</v>
      </c>
      <c r="B13" s="10" t="s">
        <v>3628</v>
      </c>
      <c r="C13" s="9">
        <v>0</v>
      </c>
      <c r="D13" s="11">
        <v>2230103</v>
      </c>
      <c r="E13" s="46" t="s">
        <v>3675</v>
      </c>
      <c r="F13" s="9">
        <v>0</v>
      </c>
    </row>
    <row r="14" spans="1:6" ht="16.5" customHeight="1">
      <c r="A14" s="52">
        <v>103060108</v>
      </c>
      <c r="B14" s="10" t="s">
        <v>3629</v>
      </c>
      <c r="C14" s="9">
        <v>0</v>
      </c>
      <c r="D14" s="11">
        <v>2230104</v>
      </c>
      <c r="E14" s="46" t="s">
        <v>3676</v>
      </c>
      <c r="F14" s="9">
        <v>0</v>
      </c>
    </row>
    <row r="15" spans="1:6" ht="16.5" customHeight="1">
      <c r="A15" s="52">
        <v>103060109</v>
      </c>
      <c r="B15" s="10" t="s">
        <v>3630</v>
      </c>
      <c r="C15" s="9">
        <v>0</v>
      </c>
      <c r="D15" s="11">
        <v>2230105</v>
      </c>
      <c r="E15" s="46" t="s">
        <v>3677</v>
      </c>
      <c r="F15" s="9">
        <v>15</v>
      </c>
    </row>
    <row r="16" spans="1:6" ht="16.5" customHeight="1">
      <c r="A16" s="52">
        <v>103060112</v>
      </c>
      <c r="B16" s="10" t="s">
        <v>3631</v>
      </c>
      <c r="C16" s="9">
        <v>0</v>
      </c>
      <c r="D16" s="11">
        <v>2230106</v>
      </c>
      <c r="E16" s="46" t="s">
        <v>3678</v>
      </c>
      <c r="F16" s="9">
        <v>0</v>
      </c>
    </row>
    <row r="17" spans="1:6" ht="16.5" customHeight="1">
      <c r="A17" s="52">
        <v>103060113</v>
      </c>
      <c r="B17" s="10" t="s">
        <v>3632</v>
      </c>
      <c r="C17" s="9">
        <v>0</v>
      </c>
      <c r="D17" s="11">
        <v>2230107</v>
      </c>
      <c r="E17" s="46" t="s">
        <v>3679</v>
      </c>
      <c r="F17" s="9">
        <v>0</v>
      </c>
    </row>
    <row r="18" spans="1:6" ht="16.5" customHeight="1">
      <c r="A18" s="52">
        <v>103060114</v>
      </c>
      <c r="B18" s="10" t="s">
        <v>3633</v>
      </c>
      <c r="C18" s="9">
        <v>0</v>
      </c>
      <c r="D18" s="11">
        <v>2230108</v>
      </c>
      <c r="E18" s="46" t="s">
        <v>3680</v>
      </c>
      <c r="F18" s="9">
        <v>0</v>
      </c>
    </row>
    <row r="19" spans="1:6" ht="16.5" customHeight="1">
      <c r="A19" s="52">
        <v>103060115</v>
      </c>
      <c r="B19" s="10" t="s">
        <v>3634</v>
      </c>
      <c r="C19" s="9">
        <v>0</v>
      </c>
      <c r="D19" s="11">
        <v>2230199</v>
      </c>
      <c r="E19" s="46" t="s">
        <v>3681</v>
      </c>
      <c r="F19" s="9">
        <v>0</v>
      </c>
    </row>
    <row r="20" spans="1:6" ht="16.5" customHeight="1">
      <c r="A20" s="52">
        <v>103060116</v>
      </c>
      <c r="B20" s="10" t="s">
        <v>3635</v>
      </c>
      <c r="C20" s="9">
        <v>0</v>
      </c>
      <c r="D20" s="11">
        <v>22302</v>
      </c>
      <c r="E20" s="45" t="s">
        <v>3682</v>
      </c>
      <c r="F20" s="9">
        <f>SUM(F21:F28)</f>
        <v>0</v>
      </c>
    </row>
    <row r="21" spans="1:6" ht="16.5" customHeight="1">
      <c r="A21" s="52">
        <v>103060117</v>
      </c>
      <c r="B21" s="10" t="s">
        <v>3636</v>
      </c>
      <c r="C21" s="9">
        <v>0</v>
      </c>
      <c r="D21" s="11">
        <v>2230201</v>
      </c>
      <c r="E21" s="46" t="s">
        <v>3683</v>
      </c>
      <c r="F21" s="9">
        <v>0</v>
      </c>
    </row>
    <row r="22" spans="1:6" ht="16.5" customHeight="1">
      <c r="A22" s="52">
        <v>103060118</v>
      </c>
      <c r="B22" s="10" t="s">
        <v>3637</v>
      </c>
      <c r="C22" s="9">
        <v>0</v>
      </c>
      <c r="D22" s="11">
        <v>2230202</v>
      </c>
      <c r="E22" s="46" t="s">
        <v>3684</v>
      </c>
      <c r="F22" s="9">
        <v>0</v>
      </c>
    </row>
    <row r="23" spans="1:6" ht="16.5" customHeight="1">
      <c r="A23" s="52">
        <v>103060119</v>
      </c>
      <c r="B23" s="10" t="s">
        <v>3638</v>
      </c>
      <c r="C23" s="9">
        <v>0</v>
      </c>
      <c r="D23" s="11">
        <v>2230203</v>
      </c>
      <c r="E23" s="46" t="s">
        <v>3685</v>
      </c>
      <c r="F23" s="9">
        <v>0</v>
      </c>
    </row>
    <row r="24" spans="1:6" ht="16.5" customHeight="1">
      <c r="A24" s="52">
        <v>103060120</v>
      </c>
      <c r="B24" s="10" t="s">
        <v>3639</v>
      </c>
      <c r="C24" s="9">
        <v>0</v>
      </c>
      <c r="D24" s="11">
        <v>2230204</v>
      </c>
      <c r="E24" s="46" t="s">
        <v>3686</v>
      </c>
      <c r="F24" s="9">
        <v>0</v>
      </c>
    </row>
    <row r="25" spans="1:6" ht="16.5" customHeight="1">
      <c r="A25" s="52">
        <v>103060121</v>
      </c>
      <c r="B25" s="10" t="s">
        <v>3640</v>
      </c>
      <c r="C25" s="9">
        <v>0</v>
      </c>
      <c r="D25" s="11">
        <v>2230205</v>
      </c>
      <c r="E25" s="46" t="s">
        <v>3687</v>
      </c>
      <c r="F25" s="9">
        <v>0</v>
      </c>
    </row>
    <row r="26" spans="1:6" ht="16.5" customHeight="1">
      <c r="A26" s="52">
        <v>103060122</v>
      </c>
      <c r="B26" s="10" t="s">
        <v>3641</v>
      </c>
      <c r="C26" s="9">
        <v>0</v>
      </c>
      <c r="D26" s="11">
        <v>2230206</v>
      </c>
      <c r="E26" s="46" t="s">
        <v>3688</v>
      </c>
      <c r="F26" s="9">
        <v>0</v>
      </c>
    </row>
    <row r="27" spans="1:6" ht="16.5" customHeight="1">
      <c r="A27" s="52">
        <v>103060123</v>
      </c>
      <c r="B27" s="10" t="s">
        <v>3642</v>
      </c>
      <c r="C27" s="9">
        <v>0</v>
      </c>
      <c r="D27" s="11">
        <v>2230207</v>
      </c>
      <c r="E27" s="46" t="s">
        <v>3689</v>
      </c>
      <c r="F27" s="9">
        <v>0</v>
      </c>
    </row>
    <row r="28" spans="1:6" ht="16.5" customHeight="1">
      <c r="A28" s="52">
        <v>103060124</v>
      </c>
      <c r="B28" s="10" t="s">
        <v>3643</v>
      </c>
      <c r="C28" s="9">
        <v>0</v>
      </c>
      <c r="D28" s="11">
        <v>2230299</v>
      </c>
      <c r="E28" s="46" t="s">
        <v>3690</v>
      </c>
      <c r="F28" s="9">
        <v>0</v>
      </c>
    </row>
    <row r="29" spans="1:6" ht="16.5" customHeight="1">
      <c r="A29" s="52">
        <v>103060125</v>
      </c>
      <c r="B29" s="10" t="s">
        <v>3644</v>
      </c>
      <c r="C29" s="9">
        <v>0</v>
      </c>
      <c r="D29" s="11">
        <v>22303</v>
      </c>
      <c r="E29" s="45" t="s">
        <v>3691</v>
      </c>
      <c r="F29" s="9">
        <f>F30</f>
        <v>0</v>
      </c>
    </row>
    <row r="30" spans="1:6" ht="16.5" customHeight="1">
      <c r="A30" s="52">
        <v>103060126</v>
      </c>
      <c r="B30" s="10" t="s">
        <v>3645</v>
      </c>
      <c r="C30" s="9">
        <v>0</v>
      </c>
      <c r="D30" s="11">
        <v>2230301</v>
      </c>
      <c r="E30" s="46" t="s">
        <v>3692</v>
      </c>
      <c r="F30" s="9">
        <v>0</v>
      </c>
    </row>
    <row r="31" spans="1:6" ht="16.5" customHeight="1">
      <c r="A31" s="52">
        <v>103060127</v>
      </c>
      <c r="B31" s="10" t="s">
        <v>3646</v>
      </c>
      <c r="C31" s="9">
        <v>0</v>
      </c>
      <c r="D31" s="11">
        <v>22304</v>
      </c>
      <c r="E31" s="47" t="s">
        <v>3693</v>
      </c>
      <c r="F31" s="9">
        <f>F32+F33+F34</f>
        <v>0</v>
      </c>
    </row>
    <row r="32" spans="1:6" ht="16.5" customHeight="1">
      <c r="A32" s="52">
        <v>103060128</v>
      </c>
      <c r="B32" s="10" t="s">
        <v>3647</v>
      </c>
      <c r="C32" s="9">
        <v>0</v>
      </c>
      <c r="D32" s="11">
        <v>2230401</v>
      </c>
      <c r="E32" s="48" t="s">
        <v>3694</v>
      </c>
      <c r="F32" s="9">
        <v>0</v>
      </c>
    </row>
    <row r="33" spans="1:6" ht="16.5" customHeight="1">
      <c r="A33" s="52">
        <v>103060129</v>
      </c>
      <c r="B33" s="10" t="s">
        <v>3648</v>
      </c>
      <c r="C33" s="9">
        <v>0</v>
      </c>
      <c r="D33" s="11">
        <v>2230402</v>
      </c>
      <c r="E33" s="48" t="s">
        <v>3695</v>
      </c>
      <c r="F33" s="9">
        <v>0</v>
      </c>
    </row>
    <row r="34" spans="1:6" ht="16.5" customHeight="1">
      <c r="A34" s="52">
        <v>103060130</v>
      </c>
      <c r="B34" s="10" t="s">
        <v>3649</v>
      </c>
      <c r="C34" s="9">
        <v>0</v>
      </c>
      <c r="D34" s="11">
        <v>2230499</v>
      </c>
      <c r="E34" s="48" t="s">
        <v>3696</v>
      </c>
      <c r="F34" s="9">
        <v>0</v>
      </c>
    </row>
    <row r="35" spans="1:6" ht="16.5" customHeight="1">
      <c r="A35" s="52">
        <v>103060131</v>
      </c>
      <c r="B35" s="10" t="s">
        <v>3650</v>
      </c>
      <c r="C35" s="9">
        <v>0</v>
      </c>
      <c r="D35" s="11">
        <v>22399</v>
      </c>
      <c r="E35" s="47" t="s">
        <v>3697</v>
      </c>
      <c r="F35" s="9">
        <f>F36</f>
        <v>0</v>
      </c>
    </row>
    <row r="36" spans="1:6" ht="16.5" customHeight="1">
      <c r="A36" s="52">
        <v>103060132</v>
      </c>
      <c r="B36" s="10" t="s">
        <v>3651</v>
      </c>
      <c r="C36" s="9">
        <v>0</v>
      </c>
      <c r="D36" s="11">
        <v>2239901</v>
      </c>
      <c r="E36" s="48" t="s">
        <v>3698</v>
      </c>
      <c r="F36" s="9">
        <v>0</v>
      </c>
    </row>
    <row r="37" spans="1:6" ht="16.5" customHeight="1">
      <c r="A37" s="52">
        <v>103060133</v>
      </c>
      <c r="B37" s="10" t="s">
        <v>3652</v>
      </c>
      <c r="C37" s="9">
        <v>0</v>
      </c>
      <c r="D37" s="11"/>
      <c r="E37" s="46"/>
      <c r="F37" s="49"/>
    </row>
    <row r="38" spans="1:6" ht="16.5" customHeight="1">
      <c r="A38" s="52">
        <v>103060134</v>
      </c>
      <c r="B38" s="10" t="s">
        <v>626</v>
      </c>
      <c r="C38" s="9">
        <v>0</v>
      </c>
      <c r="D38" s="11"/>
      <c r="E38" s="48"/>
      <c r="F38" s="49"/>
    </row>
    <row r="39" spans="1:6" ht="16.5" customHeight="1">
      <c r="A39" s="52">
        <v>103060198</v>
      </c>
      <c r="B39" s="10" t="s">
        <v>3653</v>
      </c>
      <c r="C39" s="9">
        <v>0</v>
      </c>
      <c r="D39" s="11"/>
      <c r="E39" s="48"/>
      <c r="F39" s="49"/>
    </row>
    <row r="40" spans="1:6" ht="16.5" customHeight="1">
      <c r="A40" s="52">
        <v>1030602</v>
      </c>
      <c r="B40" s="8" t="s">
        <v>628</v>
      </c>
      <c r="C40" s="9">
        <f>SUM(C41:C44)</f>
        <v>0</v>
      </c>
      <c r="D40" s="11"/>
      <c r="E40" s="48"/>
      <c r="F40" s="49"/>
    </row>
    <row r="41" spans="1:6" ht="16.5" customHeight="1">
      <c r="A41" s="52">
        <v>103060202</v>
      </c>
      <c r="B41" s="10" t="s">
        <v>3654</v>
      </c>
      <c r="C41" s="9">
        <v>0</v>
      </c>
      <c r="D41" s="11"/>
      <c r="E41" s="48"/>
      <c r="F41" s="49"/>
    </row>
    <row r="42" spans="1:6" ht="16.5" customHeight="1">
      <c r="A42" s="52">
        <v>103060203</v>
      </c>
      <c r="B42" s="10" t="s">
        <v>3655</v>
      </c>
      <c r="C42" s="9">
        <v>0</v>
      </c>
      <c r="D42" s="11"/>
      <c r="E42" s="47"/>
      <c r="F42" s="49"/>
    </row>
    <row r="43" spans="1:6" ht="16.5" customHeight="1">
      <c r="A43" s="52">
        <v>103060204</v>
      </c>
      <c r="B43" s="10" t="s">
        <v>3656</v>
      </c>
      <c r="C43" s="9">
        <v>0</v>
      </c>
      <c r="D43" s="11"/>
      <c r="E43" s="48"/>
      <c r="F43" s="49"/>
    </row>
    <row r="44" spans="1:6" ht="16.5" customHeight="1">
      <c r="A44" s="52">
        <v>103060298</v>
      </c>
      <c r="B44" s="10" t="s">
        <v>3657</v>
      </c>
      <c r="C44" s="9">
        <v>0</v>
      </c>
      <c r="D44" s="11"/>
      <c r="E44" s="48"/>
      <c r="F44" s="49"/>
    </row>
    <row r="45" spans="1:6" ht="16.5" customHeight="1">
      <c r="A45" s="52">
        <v>1030603</v>
      </c>
      <c r="B45" s="8" t="s">
        <v>631</v>
      </c>
      <c r="C45" s="9">
        <f>SUM(C46:C50)</f>
        <v>0</v>
      </c>
      <c r="D45" s="11"/>
      <c r="E45" s="48"/>
      <c r="F45" s="49"/>
    </row>
    <row r="46" spans="1:6" ht="16.5" customHeight="1">
      <c r="A46" s="52">
        <v>103060301</v>
      </c>
      <c r="B46" s="10" t="s">
        <v>3658</v>
      </c>
      <c r="C46" s="9">
        <v>0</v>
      </c>
      <c r="D46" s="11"/>
      <c r="E46" s="48"/>
      <c r="F46" s="49"/>
    </row>
    <row r="47" spans="1:6" ht="16.5" customHeight="1">
      <c r="A47" s="52">
        <v>103060304</v>
      </c>
      <c r="B47" s="10" t="s">
        <v>3659</v>
      </c>
      <c r="C47" s="9">
        <v>0</v>
      </c>
      <c r="D47" s="11"/>
      <c r="E47" s="48"/>
      <c r="F47" s="49"/>
    </row>
    <row r="48" spans="1:6" ht="16.5" customHeight="1">
      <c r="A48" s="52">
        <v>103060305</v>
      </c>
      <c r="B48" s="10" t="s">
        <v>3660</v>
      </c>
      <c r="C48" s="9">
        <v>0</v>
      </c>
      <c r="D48" s="11"/>
      <c r="E48" s="46"/>
      <c r="F48" s="49"/>
    </row>
    <row r="49" spans="1:6" ht="16.5" customHeight="1">
      <c r="A49" s="52">
        <v>103060307</v>
      </c>
      <c r="B49" s="10" t="s">
        <v>3661</v>
      </c>
      <c r="C49" s="9">
        <v>0</v>
      </c>
      <c r="D49" s="11"/>
      <c r="E49" s="48"/>
      <c r="F49" s="49"/>
    </row>
    <row r="50" spans="1:6" ht="16.5" customHeight="1">
      <c r="A50" s="52">
        <v>103060398</v>
      </c>
      <c r="B50" s="10" t="s">
        <v>3662</v>
      </c>
      <c r="C50" s="9">
        <v>0</v>
      </c>
      <c r="D50" s="11"/>
      <c r="E50" s="48"/>
      <c r="F50" s="49"/>
    </row>
    <row r="51" spans="1:6" ht="16.5" customHeight="1">
      <c r="A51" s="52">
        <v>1030604</v>
      </c>
      <c r="B51" s="8" t="s">
        <v>633</v>
      </c>
      <c r="C51" s="9">
        <f>SUM(C52:C54)</f>
        <v>0</v>
      </c>
      <c r="D51" s="11"/>
      <c r="E51" s="48"/>
      <c r="F51" s="49"/>
    </row>
    <row r="52" spans="1:6" ht="16.5" customHeight="1">
      <c r="A52" s="52">
        <v>103060401</v>
      </c>
      <c r="B52" s="10" t="s">
        <v>3663</v>
      </c>
      <c r="C52" s="9">
        <v>0</v>
      </c>
      <c r="D52" s="11"/>
      <c r="E52" s="48"/>
      <c r="F52" s="49"/>
    </row>
    <row r="53" spans="1:6" ht="16.5" customHeight="1">
      <c r="A53" s="52">
        <v>103060402</v>
      </c>
      <c r="B53" s="10" t="s">
        <v>3664</v>
      </c>
      <c r="C53" s="9">
        <v>0</v>
      </c>
      <c r="D53" s="11"/>
      <c r="E53" s="47"/>
      <c r="F53" s="49"/>
    </row>
    <row r="54" spans="1:6" ht="16.5" customHeight="1">
      <c r="A54" s="52">
        <v>103060498</v>
      </c>
      <c r="B54" s="10" t="s">
        <v>3665</v>
      </c>
      <c r="C54" s="9">
        <v>0</v>
      </c>
      <c r="D54" s="11"/>
      <c r="E54" s="48"/>
      <c r="F54" s="49"/>
    </row>
    <row r="55" spans="1:6" ht="16.5" customHeight="1">
      <c r="A55" s="52">
        <v>1030698</v>
      </c>
      <c r="B55" s="8" t="s">
        <v>3666</v>
      </c>
      <c r="C55" s="9">
        <v>15</v>
      </c>
      <c r="D55" s="11"/>
      <c r="E55" s="48"/>
      <c r="F55" s="49"/>
    </row>
  </sheetData>
  <sheetProtection/>
  <mergeCells count="3">
    <mergeCell ref="A1:F1"/>
    <mergeCell ref="A2:F2"/>
    <mergeCell ref="A3:F3"/>
  </mergeCells>
  <printOptions gridLines="1" horizontalCentered="1" verticalCentered="1"/>
  <pageMargins left="3" right="2" top="1" bottom="1" header="0" footer="0"/>
  <pageSetup blackAndWhite="1" fitToWidth="3" orientation="landscape" scale="55"/>
  <headerFooter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C55"/>
  <sheetViews>
    <sheetView workbookViewId="0" topLeftCell="A1">
      <selection activeCell="F55" sqref="F55"/>
    </sheetView>
  </sheetViews>
  <sheetFormatPr defaultColWidth="9.125" defaultRowHeight="14.25"/>
  <cols>
    <col min="1" max="1" width="12.125" style="2" customWidth="1"/>
    <col min="2" max="2" width="48.75390625" style="2" customWidth="1"/>
    <col min="3" max="3" width="28.125" style="2" customWidth="1"/>
    <col min="4" max="16384" width="9.125" style="2" customWidth="1"/>
  </cols>
  <sheetData>
    <row r="1" spans="1:3" ht="33.75" customHeight="1">
      <c r="A1" s="41" t="s">
        <v>3700</v>
      </c>
      <c r="B1" s="41"/>
      <c r="C1" s="41"/>
    </row>
    <row r="2" spans="1:3" ht="16.5" customHeight="1">
      <c r="A2" s="42"/>
      <c r="B2" s="42"/>
      <c r="C2" s="42"/>
    </row>
    <row r="3" spans="1:3" ht="16.5" customHeight="1">
      <c r="A3" s="42" t="s">
        <v>709</v>
      </c>
      <c r="B3" s="42"/>
      <c r="C3" s="42"/>
    </row>
    <row r="4" spans="1:3" ht="16.5" customHeight="1">
      <c r="A4" s="6" t="s">
        <v>3622</v>
      </c>
      <c r="B4" s="50" t="s">
        <v>2</v>
      </c>
      <c r="C4" s="6" t="s">
        <v>3</v>
      </c>
    </row>
    <row r="5" spans="1:3" ht="16.5" customHeight="1">
      <c r="A5" s="51"/>
      <c r="B5" s="6" t="s">
        <v>3623</v>
      </c>
      <c r="C5" s="9">
        <f>C6</f>
        <v>15</v>
      </c>
    </row>
    <row r="6" spans="1:3" ht="16.5" customHeight="1">
      <c r="A6" s="52">
        <v>103</v>
      </c>
      <c r="B6" s="8" t="s">
        <v>34</v>
      </c>
      <c r="C6" s="9">
        <f>C7</f>
        <v>15</v>
      </c>
    </row>
    <row r="7" spans="1:3" ht="16.5" customHeight="1">
      <c r="A7" s="52">
        <v>10306</v>
      </c>
      <c r="B7" s="8" t="s">
        <v>623</v>
      </c>
      <c r="C7" s="9">
        <f>C8+C40+C45+C51+C55</f>
        <v>15</v>
      </c>
    </row>
    <row r="8" spans="1:3" ht="16.5" customHeight="1">
      <c r="A8" s="52">
        <v>1030601</v>
      </c>
      <c r="B8" s="8" t="s">
        <v>624</v>
      </c>
      <c r="C8" s="9">
        <f>SUM(C9:C39)</f>
        <v>0</v>
      </c>
    </row>
    <row r="9" spans="1:3" ht="16.5" customHeight="1">
      <c r="A9" s="52">
        <v>103060103</v>
      </c>
      <c r="B9" s="10" t="s">
        <v>3624</v>
      </c>
      <c r="C9" s="9">
        <v>0</v>
      </c>
    </row>
    <row r="10" spans="1:3" ht="16.5" customHeight="1">
      <c r="A10" s="52">
        <v>103060104</v>
      </c>
      <c r="B10" s="10" t="s">
        <v>3625</v>
      </c>
      <c r="C10" s="9">
        <v>0</v>
      </c>
    </row>
    <row r="11" spans="1:3" ht="16.5" customHeight="1">
      <c r="A11" s="52">
        <v>103060105</v>
      </c>
      <c r="B11" s="10" t="s">
        <v>3626</v>
      </c>
      <c r="C11" s="9">
        <v>0</v>
      </c>
    </row>
    <row r="12" spans="1:3" ht="16.5" customHeight="1">
      <c r="A12" s="52">
        <v>103060106</v>
      </c>
      <c r="B12" s="10" t="s">
        <v>3627</v>
      </c>
      <c r="C12" s="9">
        <v>0</v>
      </c>
    </row>
    <row r="13" spans="1:3" ht="16.5" customHeight="1">
      <c r="A13" s="52">
        <v>103060107</v>
      </c>
      <c r="B13" s="10" t="s">
        <v>3628</v>
      </c>
      <c r="C13" s="9">
        <v>0</v>
      </c>
    </row>
    <row r="14" spans="1:3" ht="16.5" customHeight="1">
      <c r="A14" s="52">
        <v>103060108</v>
      </c>
      <c r="B14" s="10" t="s">
        <v>3629</v>
      </c>
      <c r="C14" s="9">
        <v>0</v>
      </c>
    </row>
    <row r="15" spans="1:3" ht="16.5" customHeight="1">
      <c r="A15" s="52">
        <v>103060109</v>
      </c>
      <c r="B15" s="10" t="s">
        <v>3630</v>
      </c>
      <c r="C15" s="9">
        <v>0</v>
      </c>
    </row>
    <row r="16" spans="1:3" ht="16.5" customHeight="1">
      <c r="A16" s="52">
        <v>103060112</v>
      </c>
      <c r="B16" s="10" t="s">
        <v>3631</v>
      </c>
      <c r="C16" s="9">
        <v>0</v>
      </c>
    </row>
    <row r="17" spans="1:3" ht="16.5" customHeight="1">
      <c r="A17" s="52">
        <v>103060113</v>
      </c>
      <c r="B17" s="10" t="s">
        <v>3632</v>
      </c>
      <c r="C17" s="9">
        <v>0</v>
      </c>
    </row>
    <row r="18" spans="1:3" ht="16.5" customHeight="1">
      <c r="A18" s="52">
        <v>103060114</v>
      </c>
      <c r="B18" s="10" t="s">
        <v>3633</v>
      </c>
      <c r="C18" s="9">
        <v>0</v>
      </c>
    </row>
    <row r="19" spans="1:3" ht="16.5" customHeight="1">
      <c r="A19" s="52">
        <v>103060115</v>
      </c>
      <c r="B19" s="10" t="s">
        <v>3634</v>
      </c>
      <c r="C19" s="9">
        <v>0</v>
      </c>
    </row>
    <row r="20" spans="1:3" ht="16.5" customHeight="1">
      <c r="A20" s="52">
        <v>103060116</v>
      </c>
      <c r="B20" s="10" t="s">
        <v>3635</v>
      </c>
      <c r="C20" s="9">
        <v>0</v>
      </c>
    </row>
    <row r="21" spans="1:3" ht="16.5" customHeight="1">
      <c r="A21" s="52">
        <v>103060117</v>
      </c>
      <c r="B21" s="10" t="s">
        <v>3636</v>
      </c>
      <c r="C21" s="9">
        <v>0</v>
      </c>
    </row>
    <row r="22" spans="1:3" ht="16.5" customHeight="1">
      <c r="A22" s="52">
        <v>103060118</v>
      </c>
      <c r="B22" s="10" t="s">
        <v>3637</v>
      </c>
      <c r="C22" s="9">
        <v>0</v>
      </c>
    </row>
    <row r="23" spans="1:3" ht="16.5" customHeight="1">
      <c r="A23" s="52">
        <v>103060119</v>
      </c>
      <c r="B23" s="10" t="s">
        <v>3638</v>
      </c>
      <c r="C23" s="9">
        <v>0</v>
      </c>
    </row>
    <row r="24" spans="1:3" ht="16.5" customHeight="1">
      <c r="A24" s="52">
        <v>103060120</v>
      </c>
      <c r="B24" s="10" t="s">
        <v>3639</v>
      </c>
      <c r="C24" s="9">
        <v>0</v>
      </c>
    </row>
    <row r="25" spans="1:3" ht="16.5" customHeight="1">
      <c r="A25" s="52">
        <v>103060121</v>
      </c>
      <c r="B25" s="10" t="s">
        <v>3640</v>
      </c>
      <c r="C25" s="9">
        <v>0</v>
      </c>
    </row>
    <row r="26" spans="1:3" ht="16.5" customHeight="1">
      <c r="A26" s="52">
        <v>103060122</v>
      </c>
      <c r="B26" s="10" t="s">
        <v>3641</v>
      </c>
      <c r="C26" s="9">
        <v>0</v>
      </c>
    </row>
    <row r="27" spans="1:3" ht="16.5" customHeight="1">
      <c r="A27" s="52">
        <v>103060123</v>
      </c>
      <c r="B27" s="10" t="s">
        <v>3642</v>
      </c>
      <c r="C27" s="9">
        <v>0</v>
      </c>
    </row>
    <row r="28" spans="1:3" ht="16.5" customHeight="1">
      <c r="A28" s="52">
        <v>103060124</v>
      </c>
      <c r="B28" s="10" t="s">
        <v>3643</v>
      </c>
      <c r="C28" s="9">
        <v>0</v>
      </c>
    </row>
    <row r="29" spans="1:3" ht="16.5" customHeight="1">
      <c r="A29" s="52">
        <v>103060125</v>
      </c>
      <c r="B29" s="10" t="s">
        <v>3644</v>
      </c>
      <c r="C29" s="9">
        <v>0</v>
      </c>
    </row>
    <row r="30" spans="1:3" ht="16.5" customHeight="1">
      <c r="A30" s="52">
        <v>103060126</v>
      </c>
      <c r="B30" s="10" t="s">
        <v>3645</v>
      </c>
      <c r="C30" s="9">
        <v>0</v>
      </c>
    </row>
    <row r="31" spans="1:3" ht="16.5" customHeight="1">
      <c r="A31" s="52">
        <v>103060127</v>
      </c>
      <c r="B31" s="10" t="s">
        <v>3646</v>
      </c>
      <c r="C31" s="9">
        <v>0</v>
      </c>
    </row>
    <row r="32" spans="1:3" ht="16.5" customHeight="1">
      <c r="A32" s="52">
        <v>103060128</v>
      </c>
      <c r="B32" s="10" t="s">
        <v>3647</v>
      </c>
      <c r="C32" s="9">
        <v>0</v>
      </c>
    </row>
    <row r="33" spans="1:3" ht="16.5" customHeight="1">
      <c r="A33" s="52">
        <v>103060129</v>
      </c>
      <c r="B33" s="10" t="s">
        <v>3648</v>
      </c>
      <c r="C33" s="9">
        <v>0</v>
      </c>
    </row>
    <row r="34" spans="1:3" ht="16.5" customHeight="1">
      <c r="A34" s="52">
        <v>103060130</v>
      </c>
      <c r="B34" s="10" t="s">
        <v>3649</v>
      </c>
      <c r="C34" s="9">
        <v>0</v>
      </c>
    </row>
    <row r="35" spans="1:3" ht="16.5" customHeight="1">
      <c r="A35" s="52">
        <v>103060131</v>
      </c>
      <c r="B35" s="10" t="s">
        <v>3650</v>
      </c>
      <c r="C35" s="9">
        <v>0</v>
      </c>
    </row>
    <row r="36" spans="1:3" ht="16.5" customHeight="1">
      <c r="A36" s="52">
        <v>103060132</v>
      </c>
      <c r="B36" s="10" t="s">
        <v>3651</v>
      </c>
      <c r="C36" s="9">
        <v>0</v>
      </c>
    </row>
    <row r="37" spans="1:3" ht="16.5" customHeight="1">
      <c r="A37" s="52">
        <v>103060133</v>
      </c>
      <c r="B37" s="10" t="s">
        <v>3652</v>
      </c>
      <c r="C37" s="9">
        <v>0</v>
      </c>
    </row>
    <row r="38" spans="1:3" ht="16.5" customHeight="1">
      <c r="A38" s="52">
        <v>103060134</v>
      </c>
      <c r="B38" s="10" t="s">
        <v>626</v>
      </c>
      <c r="C38" s="9">
        <v>0</v>
      </c>
    </row>
    <row r="39" spans="1:3" ht="16.5" customHeight="1">
      <c r="A39" s="52">
        <v>103060198</v>
      </c>
      <c r="B39" s="10" t="s">
        <v>3653</v>
      </c>
      <c r="C39" s="9">
        <v>0</v>
      </c>
    </row>
    <row r="40" spans="1:3" ht="16.5" customHeight="1">
      <c r="A40" s="52">
        <v>1030602</v>
      </c>
      <c r="B40" s="8" t="s">
        <v>628</v>
      </c>
      <c r="C40" s="9">
        <f>SUM(C41:C44)</f>
        <v>0</v>
      </c>
    </row>
    <row r="41" spans="1:3" ht="16.5" customHeight="1">
      <c r="A41" s="52">
        <v>103060202</v>
      </c>
      <c r="B41" s="10" t="s">
        <v>3654</v>
      </c>
      <c r="C41" s="9">
        <v>0</v>
      </c>
    </row>
    <row r="42" spans="1:3" ht="16.5" customHeight="1">
      <c r="A42" s="52">
        <v>103060203</v>
      </c>
      <c r="B42" s="10" t="s">
        <v>3655</v>
      </c>
      <c r="C42" s="9">
        <v>0</v>
      </c>
    </row>
    <row r="43" spans="1:3" ht="16.5" customHeight="1">
      <c r="A43" s="52">
        <v>103060204</v>
      </c>
      <c r="B43" s="10" t="s">
        <v>3656</v>
      </c>
      <c r="C43" s="9">
        <v>0</v>
      </c>
    </row>
    <row r="44" spans="1:3" ht="16.5" customHeight="1">
      <c r="A44" s="52">
        <v>103060298</v>
      </c>
      <c r="B44" s="10" t="s">
        <v>3657</v>
      </c>
      <c r="C44" s="9">
        <v>0</v>
      </c>
    </row>
    <row r="45" spans="1:3" ht="16.5" customHeight="1">
      <c r="A45" s="52">
        <v>1030603</v>
      </c>
      <c r="B45" s="8" t="s">
        <v>631</v>
      </c>
      <c r="C45" s="9">
        <f>SUM(C46:C50)</f>
        <v>0</v>
      </c>
    </row>
    <row r="46" spans="1:3" ht="16.5" customHeight="1">
      <c r="A46" s="52">
        <v>103060301</v>
      </c>
      <c r="B46" s="10" t="s">
        <v>3658</v>
      </c>
      <c r="C46" s="9">
        <v>0</v>
      </c>
    </row>
    <row r="47" spans="1:3" ht="16.5" customHeight="1">
      <c r="A47" s="52">
        <v>103060304</v>
      </c>
      <c r="B47" s="10" t="s">
        <v>3659</v>
      </c>
      <c r="C47" s="9">
        <v>0</v>
      </c>
    </row>
    <row r="48" spans="1:3" ht="16.5" customHeight="1">
      <c r="A48" s="52">
        <v>103060305</v>
      </c>
      <c r="B48" s="10" t="s">
        <v>3660</v>
      </c>
      <c r="C48" s="9">
        <v>0</v>
      </c>
    </row>
    <row r="49" spans="1:3" ht="16.5" customHeight="1">
      <c r="A49" s="52">
        <v>103060307</v>
      </c>
      <c r="B49" s="10" t="s">
        <v>3661</v>
      </c>
      <c r="C49" s="9">
        <v>0</v>
      </c>
    </row>
    <row r="50" spans="1:3" ht="16.5" customHeight="1">
      <c r="A50" s="52">
        <v>103060398</v>
      </c>
      <c r="B50" s="10" t="s">
        <v>3662</v>
      </c>
      <c r="C50" s="9">
        <v>0</v>
      </c>
    </row>
    <row r="51" spans="1:3" ht="16.5" customHeight="1">
      <c r="A51" s="52">
        <v>1030604</v>
      </c>
      <c r="B51" s="8" t="s">
        <v>633</v>
      </c>
      <c r="C51" s="9">
        <f>SUM(C52:C54)</f>
        <v>0</v>
      </c>
    </row>
    <row r="52" spans="1:3" ht="16.5" customHeight="1">
      <c r="A52" s="52">
        <v>103060401</v>
      </c>
      <c r="B52" s="10" t="s">
        <v>3663</v>
      </c>
      <c r="C52" s="9">
        <v>0</v>
      </c>
    </row>
    <row r="53" spans="1:3" ht="16.5" customHeight="1">
      <c r="A53" s="52">
        <v>103060402</v>
      </c>
      <c r="B53" s="10" t="s">
        <v>3664</v>
      </c>
      <c r="C53" s="9">
        <v>0</v>
      </c>
    </row>
    <row r="54" spans="1:3" ht="16.5" customHeight="1">
      <c r="A54" s="52">
        <v>103060498</v>
      </c>
      <c r="B54" s="10" t="s">
        <v>3665</v>
      </c>
      <c r="C54" s="9">
        <v>0</v>
      </c>
    </row>
    <row r="55" spans="1:3" ht="16.5" customHeight="1">
      <c r="A55" s="52">
        <v>1030698</v>
      </c>
      <c r="B55" s="8" t="s">
        <v>3666</v>
      </c>
      <c r="C55" s="9">
        <v>15</v>
      </c>
    </row>
  </sheetData>
  <sheetProtection/>
  <mergeCells count="3">
    <mergeCell ref="A1:C1"/>
    <mergeCell ref="A2:C2"/>
    <mergeCell ref="A3:C3"/>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C55"/>
  <sheetViews>
    <sheetView workbookViewId="0" topLeftCell="A1">
      <selection activeCell="G23" sqref="G23"/>
    </sheetView>
  </sheetViews>
  <sheetFormatPr defaultColWidth="9.125" defaultRowHeight="14.25"/>
  <cols>
    <col min="1" max="1" width="15.25390625" style="43" customWidth="1"/>
    <col min="2" max="2" width="37.875" style="2" customWidth="1"/>
    <col min="3" max="3" width="22.125" style="2" customWidth="1"/>
    <col min="4" max="16384" width="9.125" style="2" customWidth="1"/>
  </cols>
  <sheetData>
    <row r="1" spans="1:3" ht="33.75" customHeight="1">
      <c r="A1" s="41" t="s">
        <v>3701</v>
      </c>
      <c r="B1" s="41"/>
      <c r="C1" s="41"/>
    </row>
    <row r="2" spans="1:3" ht="16.5" customHeight="1">
      <c r="A2" s="42"/>
      <c r="B2" s="42"/>
      <c r="C2" s="42"/>
    </row>
    <row r="3" spans="1:3" ht="16.5" customHeight="1">
      <c r="A3" s="42" t="s">
        <v>709</v>
      </c>
      <c r="B3" s="42"/>
      <c r="C3" s="42"/>
    </row>
    <row r="4" spans="1:3" ht="16.5" customHeight="1">
      <c r="A4" s="6" t="s">
        <v>3622</v>
      </c>
      <c r="B4" s="6" t="s">
        <v>2</v>
      </c>
      <c r="C4" s="6" t="s">
        <v>3</v>
      </c>
    </row>
    <row r="5" spans="1:3" ht="16.5" customHeight="1">
      <c r="A5" s="11" t="s">
        <v>3668</v>
      </c>
      <c r="B5" s="44" t="s">
        <v>3669</v>
      </c>
      <c r="C5" s="9">
        <f>C6+C9</f>
        <v>15</v>
      </c>
    </row>
    <row r="6" spans="1:3" ht="16.5" customHeight="1">
      <c r="A6" s="11">
        <v>208</v>
      </c>
      <c r="B6" s="45" t="s">
        <v>1095</v>
      </c>
      <c r="C6" s="9">
        <f>C7</f>
        <v>0</v>
      </c>
    </row>
    <row r="7" spans="1:3" ht="16.5" customHeight="1">
      <c r="A7" s="11">
        <v>20804</v>
      </c>
      <c r="B7" s="45" t="s">
        <v>1111</v>
      </c>
      <c r="C7" s="9">
        <f>C8</f>
        <v>0</v>
      </c>
    </row>
    <row r="8" spans="1:3" ht="16.5" customHeight="1">
      <c r="A8" s="11">
        <v>2080451</v>
      </c>
      <c r="B8" s="46" t="s">
        <v>3670</v>
      </c>
      <c r="C8" s="9">
        <v>0</v>
      </c>
    </row>
    <row r="9" spans="1:3" ht="16.5" customHeight="1">
      <c r="A9" s="11">
        <v>223</v>
      </c>
      <c r="B9" s="45" t="s">
        <v>3671</v>
      </c>
      <c r="C9" s="9">
        <f>C10+C20+C29+C31+C35</f>
        <v>15</v>
      </c>
    </row>
    <row r="10" spans="1:3" ht="16.5" customHeight="1">
      <c r="A10" s="11">
        <v>22301</v>
      </c>
      <c r="B10" s="45" t="s">
        <v>3672</v>
      </c>
      <c r="C10" s="9">
        <f>SUM(C11:C19)</f>
        <v>15</v>
      </c>
    </row>
    <row r="11" spans="1:3" ht="16.5" customHeight="1">
      <c r="A11" s="11">
        <v>2230101</v>
      </c>
      <c r="B11" s="46" t="s">
        <v>3673</v>
      </c>
      <c r="C11" s="9">
        <v>0</v>
      </c>
    </row>
    <row r="12" spans="1:3" ht="16.5" customHeight="1">
      <c r="A12" s="11">
        <v>2230102</v>
      </c>
      <c r="B12" s="46" t="s">
        <v>3674</v>
      </c>
      <c r="C12" s="9">
        <v>0</v>
      </c>
    </row>
    <row r="13" spans="1:3" ht="16.5" customHeight="1">
      <c r="A13" s="11">
        <v>2230103</v>
      </c>
      <c r="B13" s="46" t="s">
        <v>3675</v>
      </c>
      <c r="C13" s="9">
        <v>0</v>
      </c>
    </row>
    <row r="14" spans="1:3" ht="16.5" customHeight="1">
      <c r="A14" s="11">
        <v>2230104</v>
      </c>
      <c r="B14" s="46" t="s">
        <v>3676</v>
      </c>
      <c r="C14" s="9">
        <v>0</v>
      </c>
    </row>
    <row r="15" spans="1:3" ht="16.5" customHeight="1">
      <c r="A15" s="11">
        <v>2230105</v>
      </c>
      <c r="B15" s="46" t="s">
        <v>3677</v>
      </c>
      <c r="C15" s="9">
        <v>15</v>
      </c>
    </row>
    <row r="16" spans="1:3" ht="16.5" customHeight="1">
      <c r="A16" s="11">
        <v>2230106</v>
      </c>
      <c r="B16" s="46" t="s">
        <v>3678</v>
      </c>
      <c r="C16" s="9">
        <v>0</v>
      </c>
    </row>
    <row r="17" spans="1:3" ht="16.5" customHeight="1">
      <c r="A17" s="11">
        <v>2230107</v>
      </c>
      <c r="B17" s="46" t="s">
        <v>3679</v>
      </c>
      <c r="C17" s="9">
        <v>0</v>
      </c>
    </row>
    <row r="18" spans="1:3" ht="16.5" customHeight="1">
      <c r="A18" s="11">
        <v>2230108</v>
      </c>
      <c r="B18" s="46" t="s">
        <v>3680</v>
      </c>
      <c r="C18" s="9">
        <v>0</v>
      </c>
    </row>
    <row r="19" spans="1:3" ht="16.5" customHeight="1">
      <c r="A19" s="11">
        <v>2230199</v>
      </c>
      <c r="B19" s="46" t="s">
        <v>3681</v>
      </c>
      <c r="C19" s="9">
        <v>0</v>
      </c>
    </row>
    <row r="20" spans="1:3" ht="16.5" customHeight="1">
      <c r="A20" s="11">
        <v>22302</v>
      </c>
      <c r="B20" s="45" t="s">
        <v>3682</v>
      </c>
      <c r="C20" s="9">
        <f>SUM(C21:C28)</f>
        <v>0</v>
      </c>
    </row>
    <row r="21" spans="1:3" ht="16.5" customHeight="1">
      <c r="A21" s="11">
        <v>2230201</v>
      </c>
      <c r="B21" s="46" t="s">
        <v>3683</v>
      </c>
      <c r="C21" s="9">
        <v>0</v>
      </c>
    </row>
    <row r="22" spans="1:3" ht="16.5" customHeight="1">
      <c r="A22" s="11">
        <v>2230202</v>
      </c>
      <c r="B22" s="46" t="s">
        <v>3684</v>
      </c>
      <c r="C22" s="9">
        <v>0</v>
      </c>
    </row>
    <row r="23" spans="1:3" ht="16.5" customHeight="1">
      <c r="A23" s="11">
        <v>2230203</v>
      </c>
      <c r="B23" s="46" t="s">
        <v>3685</v>
      </c>
      <c r="C23" s="9">
        <v>0</v>
      </c>
    </row>
    <row r="24" spans="1:3" ht="16.5" customHeight="1">
      <c r="A24" s="11">
        <v>2230204</v>
      </c>
      <c r="B24" s="46" t="s">
        <v>3686</v>
      </c>
      <c r="C24" s="9">
        <v>0</v>
      </c>
    </row>
    <row r="25" spans="1:3" ht="16.5" customHeight="1">
      <c r="A25" s="11">
        <v>2230205</v>
      </c>
      <c r="B25" s="46" t="s">
        <v>3687</v>
      </c>
      <c r="C25" s="9">
        <v>0</v>
      </c>
    </row>
    <row r="26" spans="1:3" ht="16.5" customHeight="1">
      <c r="A26" s="11">
        <v>2230206</v>
      </c>
      <c r="B26" s="46" t="s">
        <v>3688</v>
      </c>
      <c r="C26" s="9">
        <v>0</v>
      </c>
    </row>
    <row r="27" spans="1:3" ht="16.5" customHeight="1">
      <c r="A27" s="11">
        <v>2230207</v>
      </c>
      <c r="B27" s="46" t="s">
        <v>3689</v>
      </c>
      <c r="C27" s="9">
        <v>0</v>
      </c>
    </row>
    <row r="28" spans="1:3" ht="16.5" customHeight="1">
      <c r="A28" s="11">
        <v>2230299</v>
      </c>
      <c r="B28" s="46" t="s">
        <v>3690</v>
      </c>
      <c r="C28" s="9">
        <v>0</v>
      </c>
    </row>
    <row r="29" spans="1:3" ht="16.5" customHeight="1">
      <c r="A29" s="11">
        <v>22303</v>
      </c>
      <c r="B29" s="45" t="s">
        <v>3691</v>
      </c>
      <c r="C29" s="9">
        <f>C30</f>
        <v>0</v>
      </c>
    </row>
    <row r="30" spans="1:3" ht="16.5" customHeight="1">
      <c r="A30" s="11">
        <v>2230301</v>
      </c>
      <c r="B30" s="46" t="s">
        <v>3692</v>
      </c>
      <c r="C30" s="9">
        <v>0</v>
      </c>
    </row>
    <row r="31" spans="1:3" ht="16.5" customHeight="1">
      <c r="A31" s="11">
        <v>22304</v>
      </c>
      <c r="B31" s="47" t="s">
        <v>3693</v>
      </c>
      <c r="C31" s="9">
        <f>C32+C33+C34</f>
        <v>0</v>
      </c>
    </row>
    <row r="32" spans="1:3" ht="16.5" customHeight="1">
      <c r="A32" s="11">
        <v>2230401</v>
      </c>
      <c r="B32" s="48" t="s">
        <v>3694</v>
      </c>
      <c r="C32" s="9">
        <v>0</v>
      </c>
    </row>
    <row r="33" spans="1:3" ht="16.5" customHeight="1">
      <c r="A33" s="11">
        <v>2230402</v>
      </c>
      <c r="B33" s="48" t="s">
        <v>3695</v>
      </c>
      <c r="C33" s="9">
        <v>0</v>
      </c>
    </row>
    <row r="34" spans="1:3" ht="16.5" customHeight="1">
      <c r="A34" s="11">
        <v>2230499</v>
      </c>
      <c r="B34" s="48" t="s">
        <v>3696</v>
      </c>
      <c r="C34" s="9">
        <v>0</v>
      </c>
    </row>
    <row r="35" spans="1:3" ht="16.5" customHeight="1">
      <c r="A35" s="11">
        <v>22399</v>
      </c>
      <c r="B35" s="47" t="s">
        <v>3697</v>
      </c>
      <c r="C35" s="9">
        <f>C36</f>
        <v>0</v>
      </c>
    </row>
    <row r="36" spans="1:3" ht="16.5" customHeight="1">
      <c r="A36" s="11">
        <v>2239901</v>
      </c>
      <c r="B36" s="48" t="s">
        <v>3698</v>
      </c>
      <c r="C36" s="9">
        <v>0</v>
      </c>
    </row>
    <row r="37" spans="1:3" ht="16.5" customHeight="1">
      <c r="A37" s="11"/>
      <c r="B37" s="46"/>
      <c r="C37" s="49"/>
    </row>
    <row r="38" spans="1:3" ht="16.5" customHeight="1">
      <c r="A38" s="11"/>
      <c r="B38" s="48"/>
      <c r="C38" s="49"/>
    </row>
    <row r="39" spans="1:3" ht="16.5" customHeight="1">
      <c r="A39" s="11"/>
      <c r="B39" s="48"/>
      <c r="C39" s="49"/>
    </row>
    <row r="40" spans="1:3" ht="16.5" customHeight="1">
      <c r="A40" s="11"/>
      <c r="B40" s="48"/>
      <c r="C40" s="49"/>
    </row>
    <row r="41" spans="1:3" ht="16.5" customHeight="1">
      <c r="A41" s="11"/>
      <c r="B41" s="48"/>
      <c r="C41" s="49"/>
    </row>
    <row r="42" spans="1:3" ht="16.5" customHeight="1">
      <c r="A42" s="11"/>
      <c r="B42" s="47"/>
      <c r="C42" s="49"/>
    </row>
    <row r="43" spans="1:3" ht="16.5" customHeight="1">
      <c r="A43" s="11"/>
      <c r="B43" s="48"/>
      <c r="C43" s="49"/>
    </row>
    <row r="44" spans="1:3" ht="16.5" customHeight="1">
      <c r="A44" s="11"/>
      <c r="B44" s="48"/>
      <c r="C44" s="49"/>
    </row>
    <row r="45" spans="1:3" ht="16.5" customHeight="1">
      <c r="A45" s="11"/>
      <c r="B45" s="48"/>
      <c r="C45" s="49"/>
    </row>
    <row r="46" spans="1:3" ht="16.5" customHeight="1">
      <c r="A46" s="11"/>
      <c r="B46" s="48"/>
      <c r="C46" s="49"/>
    </row>
    <row r="47" spans="1:3" ht="16.5" customHeight="1">
      <c r="A47" s="11"/>
      <c r="B47" s="48"/>
      <c r="C47" s="49"/>
    </row>
    <row r="48" spans="1:3" ht="16.5" customHeight="1">
      <c r="A48" s="11"/>
      <c r="B48" s="46"/>
      <c r="C48" s="49"/>
    </row>
    <row r="49" spans="1:3" ht="16.5" customHeight="1">
      <c r="A49" s="11"/>
      <c r="B49" s="48"/>
      <c r="C49" s="49"/>
    </row>
    <row r="50" spans="1:3" ht="16.5" customHeight="1">
      <c r="A50" s="11"/>
      <c r="B50" s="48"/>
      <c r="C50" s="49"/>
    </row>
    <row r="51" spans="1:3" ht="16.5" customHeight="1">
      <c r="A51" s="11"/>
      <c r="B51" s="48"/>
      <c r="C51" s="49"/>
    </row>
    <row r="52" spans="1:3" ht="16.5" customHeight="1">
      <c r="A52" s="11"/>
      <c r="B52" s="48"/>
      <c r="C52" s="49"/>
    </row>
    <row r="53" spans="1:3" ht="16.5" customHeight="1">
      <c r="A53" s="11"/>
      <c r="B53" s="47"/>
      <c r="C53" s="49"/>
    </row>
    <row r="54" spans="1:3" ht="16.5" customHeight="1">
      <c r="A54" s="11"/>
      <c r="B54" s="48"/>
      <c r="C54" s="49"/>
    </row>
    <row r="55" spans="1:3" ht="16.5" customHeight="1">
      <c r="A55" s="11"/>
      <c r="B55" s="48"/>
      <c r="C55" s="49"/>
    </row>
  </sheetData>
  <sheetProtection/>
  <mergeCells count="3">
    <mergeCell ref="A1:C1"/>
    <mergeCell ref="A2:C2"/>
    <mergeCell ref="A3:C3"/>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D10"/>
  <sheetViews>
    <sheetView showGridLines="0" showZeros="0" workbookViewId="0" topLeftCell="A1">
      <selection activeCell="C20" sqref="C20"/>
    </sheetView>
  </sheetViews>
  <sheetFormatPr defaultColWidth="9.125" defaultRowHeight="14.25"/>
  <cols>
    <col min="1" max="1" width="34.25390625" style="2" customWidth="1"/>
    <col min="2" max="2" width="26.00390625" style="2" customWidth="1"/>
    <col min="3" max="3" width="35.25390625" style="2" customWidth="1"/>
    <col min="4" max="4" width="26.00390625" style="2" customWidth="1"/>
    <col min="5" max="16384" width="9.125" style="2" customWidth="1"/>
  </cols>
  <sheetData>
    <row r="1" spans="1:4" ht="33.75" customHeight="1">
      <c r="A1" s="41" t="s">
        <v>3702</v>
      </c>
      <c r="B1" s="41"/>
      <c r="C1" s="41"/>
      <c r="D1" s="41"/>
    </row>
    <row r="2" spans="1:4" ht="16.5" customHeight="1">
      <c r="A2" s="42"/>
      <c r="B2" s="42"/>
      <c r="C2" s="42"/>
      <c r="D2" s="42"/>
    </row>
    <row r="3" spans="1:4" ht="16.5" customHeight="1">
      <c r="A3" s="42" t="s">
        <v>709</v>
      </c>
      <c r="B3" s="42"/>
      <c r="C3" s="42"/>
      <c r="D3" s="42"/>
    </row>
    <row r="4" spans="1:4" ht="16.5" customHeight="1">
      <c r="A4" s="6" t="s">
        <v>2</v>
      </c>
      <c r="B4" s="6" t="s">
        <v>3</v>
      </c>
      <c r="C4" s="6" t="s">
        <v>2</v>
      </c>
      <c r="D4" s="6" t="s">
        <v>3</v>
      </c>
    </row>
    <row r="5" spans="1:4" ht="16.5" customHeight="1">
      <c r="A5" s="11" t="s">
        <v>3623</v>
      </c>
      <c r="B5" s="9">
        <f>'J26'!C5</f>
        <v>15</v>
      </c>
      <c r="C5" s="11" t="s">
        <v>3669</v>
      </c>
      <c r="D5" s="9">
        <f>'J26'!F5</f>
        <v>15</v>
      </c>
    </row>
    <row r="6" spans="1:4" ht="17.25" customHeight="1">
      <c r="A6" s="11" t="s">
        <v>3703</v>
      </c>
      <c r="B6" s="9">
        <v>0</v>
      </c>
      <c r="C6" s="11" t="s">
        <v>3704</v>
      </c>
      <c r="D6" s="9">
        <v>0</v>
      </c>
    </row>
    <row r="7" spans="1:4" ht="17.25" customHeight="1">
      <c r="A7" s="10" t="s">
        <v>3705</v>
      </c>
      <c r="B7" s="9">
        <v>0</v>
      </c>
      <c r="C7" s="10" t="s">
        <v>3706</v>
      </c>
      <c r="D7" s="9">
        <v>0</v>
      </c>
    </row>
    <row r="8" spans="1:4" ht="17.25" customHeight="1">
      <c r="A8" s="11" t="s">
        <v>3707</v>
      </c>
      <c r="B8" s="9">
        <v>0</v>
      </c>
      <c r="C8" s="11" t="s">
        <v>3708</v>
      </c>
      <c r="D8" s="9">
        <v>0</v>
      </c>
    </row>
    <row r="9" spans="1:4" ht="16.5" customHeight="1">
      <c r="A9" s="11"/>
      <c r="B9" s="9"/>
      <c r="C9" s="10" t="s">
        <v>3709</v>
      </c>
      <c r="D9" s="9">
        <f>B10-D5-D6-D7-D8</f>
        <v>0</v>
      </c>
    </row>
    <row r="10" spans="1:4" ht="16.5" customHeight="1">
      <c r="A10" s="6" t="s">
        <v>3710</v>
      </c>
      <c r="B10" s="9">
        <f>B5+B6+B7+B8</f>
        <v>15</v>
      </c>
      <c r="C10" s="6" t="s">
        <v>3711</v>
      </c>
      <c r="D10" s="9">
        <f>D5+D6+D7+D8+D9</f>
        <v>15</v>
      </c>
    </row>
  </sheetData>
  <sheetProtection/>
  <mergeCells count="3">
    <mergeCell ref="A1:D1"/>
    <mergeCell ref="A2:D2"/>
    <mergeCell ref="A3:D3"/>
  </mergeCells>
  <printOptions gridLines="1" horizontalCentered="1"/>
  <pageMargins left="3" right="2" top="1" bottom="1" header="0" footer="0"/>
  <pageSetup blackAndWhite="1" orientation="landscape" scale="90"/>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C1351"/>
  <sheetViews>
    <sheetView showGridLines="0" showZeros="0" workbookViewId="0" topLeftCell="A1">
      <selection activeCell="C20" sqref="C20"/>
    </sheetView>
  </sheetViews>
  <sheetFormatPr defaultColWidth="9.00390625" defaultRowHeight="14.25"/>
  <cols>
    <col min="1" max="1" width="44.00390625" style="101" customWidth="1"/>
    <col min="2" max="2" width="13.375" style="297" customWidth="1"/>
    <col min="3" max="3" width="12.875" style="101" customWidth="1"/>
    <col min="4" max="16384" width="9.00390625" style="298" customWidth="1"/>
  </cols>
  <sheetData>
    <row r="1" spans="1:3" ht="33.75" customHeight="1">
      <c r="A1" s="219" t="s">
        <v>708</v>
      </c>
      <c r="B1" s="219"/>
      <c r="C1" s="219"/>
    </row>
    <row r="2" spans="1:3" ht="9.75" customHeight="1">
      <c r="A2" s="220"/>
      <c r="B2" s="220"/>
      <c r="C2" s="220"/>
    </row>
    <row r="3" spans="2:3" ht="20.25" customHeight="1">
      <c r="B3" s="218"/>
      <c r="C3" s="221" t="s">
        <v>709</v>
      </c>
    </row>
    <row r="4" spans="1:3" s="101" customFormat="1" ht="36" customHeight="1">
      <c r="A4" s="222" t="s">
        <v>710</v>
      </c>
      <c r="B4" s="223" t="s">
        <v>3</v>
      </c>
      <c r="C4" s="222" t="s">
        <v>711</v>
      </c>
    </row>
    <row r="5" spans="1:3" s="1" customFormat="1" ht="16.5" customHeight="1">
      <c r="A5" s="6" t="s">
        <v>712</v>
      </c>
      <c r="B5" s="9">
        <f>SUM(B6,B250,B290,B309,B400,B454,B508,B565,B686,B758,B836,B859,B970,B1034,B1101,B1121,B1151,B1161,B1206,B1226,B1280,B1337,B1340,B1348)</f>
        <v>700186</v>
      </c>
      <c r="C5" s="299"/>
    </row>
    <row r="6" spans="1:3" s="1" customFormat="1" ht="16.5" customHeight="1">
      <c r="A6" s="97" t="s">
        <v>713</v>
      </c>
      <c r="B6" s="9">
        <f>SUM(B7+B19+B28+B39+B50+B61+B72+B84+B93+B106+B116+B125+B136+B149+B156+B164+B170+B177+B184+B191+B198+B205+B213+B219+B225+B232+B247)</f>
        <v>92935</v>
      </c>
      <c r="C6" s="299"/>
    </row>
    <row r="7" spans="1:3" s="1" customFormat="1" ht="16.5" customHeight="1">
      <c r="A7" s="97" t="s">
        <v>714</v>
      </c>
      <c r="B7" s="9">
        <f>SUM(B8:B18)</f>
        <v>600</v>
      </c>
      <c r="C7" s="299"/>
    </row>
    <row r="8" spans="1:3" s="1" customFormat="1" ht="16.5" customHeight="1">
      <c r="A8" s="11" t="s">
        <v>715</v>
      </c>
      <c r="B8" s="9">
        <v>490</v>
      </c>
      <c r="C8" s="299"/>
    </row>
    <row r="9" spans="1:3" s="1" customFormat="1" ht="16.5" customHeight="1">
      <c r="A9" s="11" t="s">
        <v>716</v>
      </c>
      <c r="B9" s="9">
        <v>0</v>
      </c>
      <c r="C9" s="299"/>
    </row>
    <row r="10" spans="1:3" s="1" customFormat="1" ht="16.5" customHeight="1">
      <c r="A10" s="11" t="s">
        <v>717</v>
      </c>
      <c r="B10" s="9">
        <v>0</v>
      </c>
      <c r="C10" s="299"/>
    </row>
    <row r="11" spans="1:3" s="1" customFormat="1" ht="16.5" customHeight="1">
      <c r="A11" s="11" t="s">
        <v>718</v>
      </c>
      <c r="B11" s="9">
        <v>73</v>
      </c>
      <c r="C11" s="299"/>
    </row>
    <row r="12" spans="1:3" s="1" customFormat="1" ht="16.5" customHeight="1">
      <c r="A12" s="11" t="s">
        <v>719</v>
      </c>
      <c r="B12" s="9">
        <v>0</v>
      </c>
      <c r="C12" s="299"/>
    </row>
    <row r="13" spans="1:3" s="1" customFormat="1" ht="16.5" customHeight="1">
      <c r="A13" s="11" t="s">
        <v>720</v>
      </c>
      <c r="B13" s="9">
        <v>0</v>
      </c>
      <c r="C13" s="299"/>
    </row>
    <row r="14" spans="1:3" s="1" customFormat="1" ht="16.5" customHeight="1">
      <c r="A14" s="11" t="s">
        <v>721</v>
      </c>
      <c r="B14" s="9">
        <v>0</v>
      </c>
      <c r="C14" s="299"/>
    </row>
    <row r="15" spans="1:3" s="1" customFormat="1" ht="16.5" customHeight="1">
      <c r="A15" s="11" t="s">
        <v>722</v>
      </c>
      <c r="B15" s="9">
        <v>37</v>
      </c>
      <c r="C15" s="299"/>
    </row>
    <row r="16" spans="1:3" s="1" customFormat="1" ht="16.5" customHeight="1">
      <c r="A16" s="11" t="s">
        <v>723</v>
      </c>
      <c r="B16" s="9">
        <v>0</v>
      </c>
      <c r="C16" s="299"/>
    </row>
    <row r="17" spans="1:3" s="1" customFormat="1" ht="16.5" customHeight="1">
      <c r="A17" s="11" t="s">
        <v>724</v>
      </c>
      <c r="B17" s="9">
        <v>0</v>
      </c>
      <c r="C17" s="299"/>
    </row>
    <row r="18" spans="1:3" s="1" customFormat="1" ht="16.5" customHeight="1">
      <c r="A18" s="11" t="s">
        <v>725</v>
      </c>
      <c r="B18" s="9">
        <v>0</v>
      </c>
      <c r="C18" s="299"/>
    </row>
    <row r="19" spans="1:3" s="1" customFormat="1" ht="16.5" customHeight="1">
      <c r="A19" s="97" t="s">
        <v>726</v>
      </c>
      <c r="B19" s="9">
        <f>SUM(B20:B27)</f>
        <v>440</v>
      </c>
      <c r="C19" s="299"/>
    </row>
    <row r="20" spans="1:3" s="1" customFormat="1" ht="16.5" customHeight="1">
      <c r="A20" s="11" t="s">
        <v>715</v>
      </c>
      <c r="B20" s="9">
        <v>434</v>
      </c>
      <c r="C20" s="299"/>
    </row>
    <row r="21" spans="1:3" s="1" customFormat="1" ht="16.5" customHeight="1">
      <c r="A21" s="11" t="s">
        <v>716</v>
      </c>
      <c r="B21" s="9">
        <v>0</v>
      </c>
      <c r="C21" s="299"/>
    </row>
    <row r="22" spans="1:3" s="1" customFormat="1" ht="16.5" customHeight="1">
      <c r="A22" s="11" t="s">
        <v>717</v>
      </c>
      <c r="B22" s="9">
        <v>0</v>
      </c>
      <c r="C22" s="299"/>
    </row>
    <row r="23" spans="1:3" s="1" customFormat="1" ht="16.5" customHeight="1">
      <c r="A23" s="11" t="s">
        <v>727</v>
      </c>
      <c r="B23" s="9">
        <v>0</v>
      </c>
      <c r="C23" s="299"/>
    </row>
    <row r="24" spans="1:3" s="1" customFormat="1" ht="16.5" customHeight="1">
      <c r="A24" s="11" t="s">
        <v>728</v>
      </c>
      <c r="B24" s="9">
        <v>0</v>
      </c>
      <c r="C24" s="299"/>
    </row>
    <row r="25" spans="1:3" s="1" customFormat="1" ht="16.5" customHeight="1">
      <c r="A25" s="11" t="s">
        <v>729</v>
      </c>
      <c r="B25" s="9">
        <v>0</v>
      </c>
      <c r="C25" s="299"/>
    </row>
    <row r="26" spans="1:3" s="1" customFormat="1" ht="16.5" customHeight="1">
      <c r="A26" s="11" t="s">
        <v>724</v>
      </c>
      <c r="B26" s="9">
        <v>0</v>
      </c>
      <c r="C26" s="299"/>
    </row>
    <row r="27" spans="1:3" s="1" customFormat="1" ht="16.5" customHeight="1">
      <c r="A27" s="11" t="s">
        <v>730</v>
      </c>
      <c r="B27" s="9">
        <v>6</v>
      </c>
      <c r="C27" s="299"/>
    </row>
    <row r="28" spans="1:3" s="1" customFormat="1" ht="16.5" customHeight="1">
      <c r="A28" s="97" t="s">
        <v>731</v>
      </c>
      <c r="B28" s="9">
        <f>SUM(B29:B38)</f>
        <v>63705</v>
      </c>
      <c r="C28" s="299"/>
    </row>
    <row r="29" spans="1:3" s="1" customFormat="1" ht="16.5" customHeight="1">
      <c r="A29" s="11" t="s">
        <v>715</v>
      </c>
      <c r="B29" s="9">
        <v>21152</v>
      </c>
      <c r="C29" s="299"/>
    </row>
    <row r="30" spans="1:3" s="1" customFormat="1" ht="16.5" customHeight="1">
      <c r="A30" s="11" t="s">
        <v>716</v>
      </c>
      <c r="B30" s="9">
        <v>38095</v>
      </c>
      <c r="C30" s="299"/>
    </row>
    <row r="31" spans="1:3" s="1" customFormat="1" ht="16.5" customHeight="1">
      <c r="A31" s="11" t="s">
        <v>717</v>
      </c>
      <c r="B31" s="9">
        <v>706</v>
      </c>
      <c r="C31" s="299"/>
    </row>
    <row r="32" spans="1:3" s="1" customFormat="1" ht="16.5" customHeight="1">
      <c r="A32" s="11" t="s">
        <v>732</v>
      </c>
      <c r="B32" s="9">
        <v>0</v>
      </c>
      <c r="C32" s="299"/>
    </row>
    <row r="33" spans="1:3" s="1" customFormat="1" ht="16.5" customHeight="1">
      <c r="A33" s="11" t="s">
        <v>733</v>
      </c>
      <c r="B33" s="9">
        <v>0</v>
      </c>
      <c r="C33" s="299"/>
    </row>
    <row r="34" spans="1:3" s="1" customFormat="1" ht="16.5" customHeight="1">
      <c r="A34" s="11" t="s">
        <v>734</v>
      </c>
      <c r="B34" s="9">
        <v>0</v>
      </c>
      <c r="C34" s="299"/>
    </row>
    <row r="35" spans="1:3" s="1" customFormat="1" ht="16.5" customHeight="1">
      <c r="A35" s="11" t="s">
        <v>735</v>
      </c>
      <c r="B35" s="9">
        <v>97</v>
      </c>
      <c r="C35" s="299"/>
    </row>
    <row r="36" spans="1:3" s="1" customFormat="1" ht="16.5" customHeight="1">
      <c r="A36" s="11" t="s">
        <v>736</v>
      </c>
      <c r="B36" s="9">
        <v>0</v>
      </c>
      <c r="C36" s="299"/>
    </row>
    <row r="37" spans="1:3" s="1" customFormat="1" ht="16.5" customHeight="1">
      <c r="A37" s="11" t="s">
        <v>724</v>
      </c>
      <c r="B37" s="9">
        <v>2849</v>
      </c>
      <c r="C37" s="299"/>
    </row>
    <row r="38" spans="1:3" s="1" customFormat="1" ht="16.5" customHeight="1">
      <c r="A38" s="11" t="s">
        <v>737</v>
      </c>
      <c r="B38" s="9">
        <v>806</v>
      </c>
      <c r="C38" s="299"/>
    </row>
    <row r="39" spans="1:3" s="1" customFormat="1" ht="16.5" customHeight="1">
      <c r="A39" s="97" t="s">
        <v>738</v>
      </c>
      <c r="B39" s="9">
        <f>SUM(B40:B49)</f>
        <v>681</v>
      </c>
      <c r="C39" s="299"/>
    </row>
    <row r="40" spans="1:3" s="1" customFormat="1" ht="16.5" customHeight="1">
      <c r="A40" s="11" t="s">
        <v>715</v>
      </c>
      <c r="B40" s="9">
        <v>617</v>
      </c>
      <c r="C40" s="299"/>
    </row>
    <row r="41" spans="1:3" s="1" customFormat="1" ht="16.5" customHeight="1">
      <c r="A41" s="11" t="s">
        <v>716</v>
      </c>
      <c r="B41" s="9">
        <v>0</v>
      </c>
      <c r="C41" s="299"/>
    </row>
    <row r="42" spans="1:3" s="1" customFormat="1" ht="16.5" customHeight="1">
      <c r="A42" s="11" t="s">
        <v>717</v>
      </c>
      <c r="B42" s="9">
        <v>0</v>
      </c>
      <c r="C42" s="299"/>
    </row>
    <row r="43" spans="1:3" s="1" customFormat="1" ht="16.5" customHeight="1">
      <c r="A43" s="11" t="s">
        <v>739</v>
      </c>
      <c r="B43" s="9">
        <v>0</v>
      </c>
      <c r="C43" s="299"/>
    </row>
    <row r="44" spans="1:3" s="1" customFormat="1" ht="16.5" customHeight="1">
      <c r="A44" s="11" t="s">
        <v>740</v>
      </c>
      <c r="B44" s="9">
        <v>0</v>
      </c>
      <c r="C44" s="299"/>
    </row>
    <row r="45" spans="1:3" s="1" customFormat="1" ht="16.5" customHeight="1">
      <c r="A45" s="11" t="s">
        <v>741</v>
      </c>
      <c r="B45" s="9">
        <v>0</v>
      </c>
      <c r="C45" s="299"/>
    </row>
    <row r="46" spans="1:3" s="1" customFormat="1" ht="16.5" customHeight="1">
      <c r="A46" s="11" t="s">
        <v>742</v>
      </c>
      <c r="B46" s="9">
        <v>0</v>
      </c>
      <c r="C46" s="299"/>
    </row>
    <row r="47" spans="1:3" s="1" customFormat="1" ht="16.5" customHeight="1">
      <c r="A47" s="11" t="s">
        <v>743</v>
      </c>
      <c r="B47" s="9">
        <v>64</v>
      </c>
      <c r="C47" s="299"/>
    </row>
    <row r="48" spans="1:3" s="1" customFormat="1" ht="16.5" customHeight="1">
      <c r="A48" s="11" t="s">
        <v>724</v>
      </c>
      <c r="B48" s="9">
        <v>0</v>
      </c>
      <c r="C48" s="299"/>
    </row>
    <row r="49" spans="1:3" s="1" customFormat="1" ht="16.5" customHeight="1">
      <c r="A49" s="11" t="s">
        <v>744</v>
      </c>
      <c r="B49" s="9">
        <v>0</v>
      </c>
      <c r="C49" s="299"/>
    </row>
    <row r="50" spans="1:3" s="1" customFormat="1" ht="16.5" customHeight="1">
      <c r="A50" s="97" t="s">
        <v>745</v>
      </c>
      <c r="B50" s="9">
        <f>SUM(B51:B60)</f>
        <v>1009</v>
      </c>
      <c r="C50" s="299"/>
    </row>
    <row r="51" spans="1:3" s="1" customFormat="1" ht="16.5" customHeight="1">
      <c r="A51" s="11" t="s">
        <v>715</v>
      </c>
      <c r="B51" s="9">
        <v>196</v>
      </c>
      <c r="C51" s="299"/>
    </row>
    <row r="52" spans="1:3" s="1" customFormat="1" ht="16.5" customHeight="1">
      <c r="A52" s="11" t="s">
        <v>716</v>
      </c>
      <c r="B52" s="9">
        <v>0</v>
      </c>
      <c r="C52" s="299"/>
    </row>
    <row r="53" spans="1:3" s="1" customFormat="1" ht="16.5" customHeight="1">
      <c r="A53" s="11" t="s">
        <v>717</v>
      </c>
      <c r="B53" s="9">
        <v>0</v>
      </c>
      <c r="C53" s="299"/>
    </row>
    <row r="54" spans="1:3" s="1" customFormat="1" ht="16.5" customHeight="1">
      <c r="A54" s="11" t="s">
        <v>746</v>
      </c>
      <c r="B54" s="9">
        <v>0</v>
      </c>
      <c r="C54" s="299"/>
    </row>
    <row r="55" spans="1:3" s="1" customFormat="1" ht="16.5" customHeight="1">
      <c r="A55" s="11" t="s">
        <v>747</v>
      </c>
      <c r="B55" s="9">
        <v>0</v>
      </c>
      <c r="C55" s="299"/>
    </row>
    <row r="56" spans="1:3" s="1" customFormat="1" ht="16.5" customHeight="1">
      <c r="A56" s="11" t="s">
        <v>748</v>
      </c>
      <c r="B56" s="9">
        <v>0</v>
      </c>
      <c r="C56" s="299"/>
    </row>
    <row r="57" spans="1:3" s="1" customFormat="1" ht="16.5" customHeight="1">
      <c r="A57" s="11" t="s">
        <v>749</v>
      </c>
      <c r="B57" s="9">
        <v>583</v>
      </c>
      <c r="C57" s="299"/>
    </row>
    <row r="58" spans="1:3" s="1" customFormat="1" ht="16.5" customHeight="1">
      <c r="A58" s="11" t="s">
        <v>750</v>
      </c>
      <c r="B58" s="9">
        <v>12</v>
      </c>
      <c r="C58" s="299"/>
    </row>
    <row r="59" spans="1:3" s="1" customFormat="1" ht="16.5" customHeight="1">
      <c r="A59" s="11" t="s">
        <v>724</v>
      </c>
      <c r="B59" s="9">
        <v>218</v>
      </c>
      <c r="C59" s="299"/>
    </row>
    <row r="60" spans="1:3" s="1" customFormat="1" ht="16.5" customHeight="1">
      <c r="A60" s="11" t="s">
        <v>751</v>
      </c>
      <c r="B60" s="9">
        <v>0</v>
      </c>
      <c r="C60" s="299"/>
    </row>
    <row r="61" spans="1:3" s="1" customFormat="1" ht="16.5" customHeight="1">
      <c r="A61" s="97" t="s">
        <v>752</v>
      </c>
      <c r="B61" s="9">
        <f>SUM(B62:B71)</f>
        <v>4639</v>
      </c>
      <c r="C61" s="299"/>
    </row>
    <row r="62" spans="1:3" s="1" customFormat="1" ht="16.5" customHeight="1">
      <c r="A62" s="11" t="s">
        <v>715</v>
      </c>
      <c r="B62" s="9">
        <v>2543</v>
      </c>
      <c r="C62" s="299"/>
    </row>
    <row r="63" spans="1:3" s="1" customFormat="1" ht="16.5" customHeight="1">
      <c r="A63" s="11" t="s">
        <v>716</v>
      </c>
      <c r="B63" s="9">
        <v>0</v>
      </c>
      <c r="C63" s="299"/>
    </row>
    <row r="64" spans="1:3" s="1" customFormat="1" ht="16.5" customHeight="1">
      <c r="A64" s="11" t="s">
        <v>717</v>
      </c>
      <c r="B64" s="9">
        <v>0</v>
      </c>
      <c r="C64" s="299"/>
    </row>
    <row r="65" spans="1:3" s="1" customFormat="1" ht="16.5" customHeight="1">
      <c r="A65" s="11" t="s">
        <v>753</v>
      </c>
      <c r="B65" s="9">
        <v>0</v>
      </c>
      <c r="C65" s="299"/>
    </row>
    <row r="66" spans="1:3" s="1" customFormat="1" ht="16.5" customHeight="1">
      <c r="A66" s="11" t="s">
        <v>754</v>
      </c>
      <c r="B66" s="9">
        <v>0</v>
      </c>
      <c r="C66" s="299"/>
    </row>
    <row r="67" spans="1:3" s="1" customFormat="1" ht="16.5" customHeight="1">
      <c r="A67" s="11" t="s">
        <v>755</v>
      </c>
      <c r="B67" s="9">
        <v>0</v>
      </c>
      <c r="C67" s="299"/>
    </row>
    <row r="68" spans="1:3" s="1" customFormat="1" ht="16.5" customHeight="1">
      <c r="A68" s="11" t="s">
        <v>756</v>
      </c>
      <c r="B68" s="9">
        <v>0</v>
      </c>
      <c r="C68" s="299"/>
    </row>
    <row r="69" spans="1:3" s="1" customFormat="1" ht="16.5" customHeight="1">
      <c r="A69" s="11" t="s">
        <v>757</v>
      </c>
      <c r="B69" s="9">
        <v>0</v>
      </c>
      <c r="C69" s="299"/>
    </row>
    <row r="70" spans="1:3" s="1" customFormat="1" ht="16.5" customHeight="1">
      <c r="A70" s="11" t="s">
        <v>724</v>
      </c>
      <c r="B70" s="9">
        <v>2026</v>
      </c>
      <c r="C70" s="299"/>
    </row>
    <row r="71" spans="1:3" s="1" customFormat="1" ht="16.5" customHeight="1">
      <c r="A71" s="11" t="s">
        <v>758</v>
      </c>
      <c r="B71" s="9">
        <v>70</v>
      </c>
      <c r="C71" s="299"/>
    </row>
    <row r="72" spans="1:3" s="1" customFormat="1" ht="16.5" customHeight="1">
      <c r="A72" s="97" t="s">
        <v>759</v>
      </c>
      <c r="B72" s="9">
        <f>SUM(B73:B83)</f>
        <v>0</v>
      </c>
      <c r="C72" s="299"/>
    </row>
    <row r="73" spans="1:3" s="1" customFormat="1" ht="16.5" customHeight="1">
      <c r="A73" s="11" t="s">
        <v>715</v>
      </c>
      <c r="B73" s="9">
        <v>0</v>
      </c>
      <c r="C73" s="299"/>
    </row>
    <row r="74" spans="1:3" s="1" customFormat="1" ht="16.5" customHeight="1">
      <c r="A74" s="11" t="s">
        <v>716</v>
      </c>
      <c r="B74" s="9">
        <v>0</v>
      </c>
      <c r="C74" s="299"/>
    </row>
    <row r="75" spans="1:3" s="1" customFormat="1" ht="16.5" customHeight="1">
      <c r="A75" s="11" t="s">
        <v>717</v>
      </c>
      <c r="B75" s="9">
        <v>0</v>
      </c>
      <c r="C75" s="299"/>
    </row>
    <row r="76" spans="1:3" s="1" customFormat="1" ht="16.5" customHeight="1">
      <c r="A76" s="11" t="s">
        <v>760</v>
      </c>
      <c r="B76" s="9">
        <v>0</v>
      </c>
      <c r="C76" s="299"/>
    </row>
    <row r="77" spans="1:3" s="1" customFormat="1" ht="16.5" customHeight="1">
      <c r="A77" s="11" t="s">
        <v>761</v>
      </c>
      <c r="B77" s="9">
        <v>0</v>
      </c>
      <c r="C77" s="299"/>
    </row>
    <row r="78" spans="1:3" s="1" customFormat="1" ht="16.5" customHeight="1">
      <c r="A78" s="11" t="s">
        <v>762</v>
      </c>
      <c r="B78" s="9">
        <v>0</v>
      </c>
      <c r="C78" s="299"/>
    </row>
    <row r="79" spans="1:3" s="1" customFormat="1" ht="16.5" customHeight="1">
      <c r="A79" s="11" t="s">
        <v>763</v>
      </c>
      <c r="B79" s="9">
        <v>0</v>
      </c>
      <c r="C79" s="299"/>
    </row>
    <row r="80" spans="1:3" s="1" customFormat="1" ht="16.5" customHeight="1">
      <c r="A80" s="11" t="s">
        <v>764</v>
      </c>
      <c r="B80" s="9">
        <v>0</v>
      </c>
      <c r="C80" s="299"/>
    </row>
    <row r="81" spans="1:3" s="1" customFormat="1" ht="16.5" customHeight="1">
      <c r="A81" s="11" t="s">
        <v>756</v>
      </c>
      <c r="B81" s="9">
        <v>0</v>
      </c>
      <c r="C81" s="299"/>
    </row>
    <row r="82" spans="1:3" s="1" customFormat="1" ht="16.5" customHeight="1">
      <c r="A82" s="11" t="s">
        <v>724</v>
      </c>
      <c r="B82" s="9">
        <v>0</v>
      </c>
      <c r="C82" s="299"/>
    </row>
    <row r="83" spans="1:3" s="1" customFormat="1" ht="16.5" customHeight="1">
      <c r="A83" s="11" t="s">
        <v>765</v>
      </c>
      <c r="B83" s="9">
        <v>0</v>
      </c>
      <c r="C83" s="299"/>
    </row>
    <row r="84" spans="1:3" s="1" customFormat="1" ht="16.5" customHeight="1">
      <c r="A84" s="97" t="s">
        <v>766</v>
      </c>
      <c r="B84" s="9">
        <f>SUM(B85:B92)</f>
        <v>840</v>
      </c>
      <c r="C84" s="299"/>
    </row>
    <row r="85" spans="1:3" s="1" customFormat="1" ht="16.5" customHeight="1">
      <c r="A85" s="11" t="s">
        <v>715</v>
      </c>
      <c r="B85" s="9">
        <v>783</v>
      </c>
      <c r="C85" s="299"/>
    </row>
    <row r="86" spans="1:3" s="1" customFormat="1" ht="16.5" customHeight="1">
      <c r="A86" s="11" t="s">
        <v>716</v>
      </c>
      <c r="B86" s="9">
        <v>0</v>
      </c>
      <c r="C86" s="299"/>
    </row>
    <row r="87" spans="1:3" s="1" customFormat="1" ht="16.5" customHeight="1">
      <c r="A87" s="11" t="s">
        <v>717</v>
      </c>
      <c r="B87" s="9">
        <v>0</v>
      </c>
      <c r="C87" s="299"/>
    </row>
    <row r="88" spans="1:3" s="1" customFormat="1" ht="16.5" customHeight="1">
      <c r="A88" s="11" t="s">
        <v>767</v>
      </c>
      <c r="B88" s="9">
        <v>26</v>
      </c>
      <c r="C88" s="299"/>
    </row>
    <row r="89" spans="1:3" s="1" customFormat="1" ht="16.5" customHeight="1">
      <c r="A89" s="11" t="s">
        <v>768</v>
      </c>
      <c r="B89" s="9">
        <v>0</v>
      </c>
      <c r="C89" s="299"/>
    </row>
    <row r="90" spans="1:3" s="1" customFormat="1" ht="16.5" customHeight="1">
      <c r="A90" s="11" t="s">
        <v>756</v>
      </c>
      <c r="B90" s="9">
        <v>0</v>
      </c>
      <c r="C90" s="299"/>
    </row>
    <row r="91" spans="1:3" s="1" customFormat="1" ht="16.5" customHeight="1">
      <c r="A91" s="11" t="s">
        <v>724</v>
      </c>
      <c r="B91" s="9">
        <v>1</v>
      </c>
      <c r="C91" s="299"/>
    </row>
    <row r="92" spans="1:3" s="1" customFormat="1" ht="16.5" customHeight="1">
      <c r="A92" s="11" t="s">
        <v>769</v>
      </c>
      <c r="B92" s="9">
        <v>30</v>
      </c>
      <c r="C92" s="299"/>
    </row>
    <row r="93" spans="1:3" s="1" customFormat="1" ht="16.5" customHeight="1">
      <c r="A93" s="97" t="s">
        <v>770</v>
      </c>
      <c r="B93" s="9">
        <f>SUM(B94:B105)</f>
        <v>0</v>
      </c>
      <c r="C93" s="299"/>
    </row>
    <row r="94" spans="1:3" s="1" customFormat="1" ht="16.5" customHeight="1">
      <c r="A94" s="11" t="s">
        <v>715</v>
      </c>
      <c r="B94" s="9">
        <v>0</v>
      </c>
      <c r="C94" s="299"/>
    </row>
    <row r="95" spans="1:3" s="1" customFormat="1" ht="16.5" customHeight="1">
      <c r="A95" s="11" t="s">
        <v>716</v>
      </c>
      <c r="B95" s="9">
        <v>0</v>
      </c>
      <c r="C95" s="299"/>
    </row>
    <row r="96" spans="1:3" s="1" customFormat="1" ht="16.5" customHeight="1">
      <c r="A96" s="11" t="s">
        <v>717</v>
      </c>
      <c r="B96" s="9">
        <v>0</v>
      </c>
      <c r="C96" s="299"/>
    </row>
    <row r="97" spans="1:3" s="1" customFormat="1" ht="16.5" customHeight="1">
      <c r="A97" s="11" t="s">
        <v>771</v>
      </c>
      <c r="B97" s="9">
        <v>0</v>
      </c>
      <c r="C97" s="299"/>
    </row>
    <row r="98" spans="1:3" s="1" customFormat="1" ht="16.5" customHeight="1">
      <c r="A98" s="11" t="s">
        <v>772</v>
      </c>
      <c r="B98" s="9">
        <v>0</v>
      </c>
      <c r="C98" s="299"/>
    </row>
    <row r="99" spans="1:3" s="1" customFormat="1" ht="16.5" customHeight="1">
      <c r="A99" s="11" t="s">
        <v>756</v>
      </c>
      <c r="B99" s="9">
        <v>0</v>
      </c>
      <c r="C99" s="299"/>
    </row>
    <row r="100" spans="1:3" s="1" customFormat="1" ht="16.5" customHeight="1">
      <c r="A100" s="11" t="s">
        <v>773</v>
      </c>
      <c r="B100" s="9">
        <v>0</v>
      </c>
      <c r="C100" s="299"/>
    </row>
    <row r="101" spans="1:3" s="1" customFormat="1" ht="16.5" customHeight="1">
      <c r="A101" s="11" t="s">
        <v>774</v>
      </c>
      <c r="B101" s="9">
        <v>0</v>
      </c>
      <c r="C101" s="299"/>
    </row>
    <row r="102" spans="1:3" s="1" customFormat="1" ht="16.5" customHeight="1">
      <c r="A102" s="11" t="s">
        <v>775</v>
      </c>
      <c r="B102" s="9">
        <v>0</v>
      </c>
      <c r="C102" s="299"/>
    </row>
    <row r="103" spans="1:3" s="1" customFormat="1" ht="16.5" customHeight="1">
      <c r="A103" s="11" t="s">
        <v>776</v>
      </c>
      <c r="B103" s="9">
        <v>0</v>
      </c>
      <c r="C103" s="299"/>
    </row>
    <row r="104" spans="1:3" s="1" customFormat="1" ht="16.5" customHeight="1">
      <c r="A104" s="11" t="s">
        <v>724</v>
      </c>
      <c r="B104" s="9">
        <v>0</v>
      </c>
      <c r="C104" s="299"/>
    </row>
    <row r="105" spans="1:3" s="1" customFormat="1" ht="16.5" customHeight="1">
      <c r="A105" s="11" t="s">
        <v>777</v>
      </c>
      <c r="B105" s="9">
        <v>0</v>
      </c>
      <c r="C105" s="299"/>
    </row>
    <row r="106" spans="1:3" s="1" customFormat="1" ht="16.5" customHeight="1">
      <c r="A106" s="97" t="s">
        <v>778</v>
      </c>
      <c r="B106" s="9">
        <f>SUM(B107:B115)</f>
        <v>185</v>
      </c>
      <c r="C106" s="299"/>
    </row>
    <row r="107" spans="1:3" s="1" customFormat="1" ht="16.5" customHeight="1">
      <c r="A107" s="11" t="s">
        <v>715</v>
      </c>
      <c r="B107" s="9">
        <v>0</v>
      </c>
      <c r="C107" s="299"/>
    </row>
    <row r="108" spans="1:3" s="1" customFormat="1" ht="16.5" customHeight="1">
      <c r="A108" s="11" t="s">
        <v>716</v>
      </c>
      <c r="B108" s="9">
        <v>0</v>
      </c>
      <c r="C108" s="299"/>
    </row>
    <row r="109" spans="1:3" s="1" customFormat="1" ht="16.5" customHeight="1">
      <c r="A109" s="11" t="s">
        <v>717</v>
      </c>
      <c r="B109" s="9">
        <v>0</v>
      </c>
      <c r="C109" s="299"/>
    </row>
    <row r="110" spans="1:3" s="1" customFormat="1" ht="16.5" customHeight="1">
      <c r="A110" s="11" t="s">
        <v>779</v>
      </c>
      <c r="B110" s="9">
        <v>0</v>
      </c>
      <c r="C110" s="299"/>
    </row>
    <row r="111" spans="1:3" s="1" customFormat="1" ht="16.5" customHeight="1">
      <c r="A111" s="11" t="s">
        <v>780</v>
      </c>
      <c r="B111" s="9">
        <v>0</v>
      </c>
      <c r="C111" s="299"/>
    </row>
    <row r="112" spans="1:3" s="1" customFormat="1" ht="16.5" customHeight="1">
      <c r="A112" s="11" t="s">
        <v>781</v>
      </c>
      <c r="B112" s="9">
        <v>0</v>
      </c>
      <c r="C112" s="299"/>
    </row>
    <row r="113" spans="1:3" s="1" customFormat="1" ht="16.5" customHeight="1">
      <c r="A113" s="11" t="s">
        <v>782</v>
      </c>
      <c r="B113" s="9">
        <v>0</v>
      </c>
      <c r="C113" s="299"/>
    </row>
    <row r="114" spans="1:3" s="1" customFormat="1" ht="16.5" customHeight="1">
      <c r="A114" s="11" t="s">
        <v>724</v>
      </c>
      <c r="B114" s="9">
        <v>105</v>
      </c>
      <c r="C114" s="299"/>
    </row>
    <row r="115" spans="1:3" s="1" customFormat="1" ht="16.5" customHeight="1">
      <c r="A115" s="11" t="s">
        <v>783</v>
      </c>
      <c r="B115" s="9">
        <v>80</v>
      </c>
      <c r="C115" s="299"/>
    </row>
    <row r="116" spans="1:3" s="1" customFormat="1" ht="16.5" customHeight="1">
      <c r="A116" s="97" t="s">
        <v>784</v>
      </c>
      <c r="B116" s="9">
        <f>SUM(B117:B124)</f>
        <v>3304</v>
      </c>
      <c r="C116" s="299"/>
    </row>
    <row r="117" spans="1:3" s="1" customFormat="1" ht="16.5" customHeight="1">
      <c r="A117" s="11" t="s">
        <v>715</v>
      </c>
      <c r="B117" s="9">
        <v>1872</v>
      </c>
      <c r="C117" s="299"/>
    </row>
    <row r="118" spans="1:3" s="1" customFormat="1" ht="16.5" customHeight="1">
      <c r="A118" s="11" t="s">
        <v>716</v>
      </c>
      <c r="B118" s="9">
        <v>0</v>
      </c>
      <c r="C118" s="299"/>
    </row>
    <row r="119" spans="1:3" s="1" customFormat="1" ht="16.5" customHeight="1">
      <c r="A119" s="11" t="s">
        <v>717</v>
      </c>
      <c r="B119" s="9">
        <v>0</v>
      </c>
      <c r="C119" s="299"/>
    </row>
    <row r="120" spans="1:3" s="1" customFormat="1" ht="16.5" customHeight="1">
      <c r="A120" s="11" t="s">
        <v>785</v>
      </c>
      <c r="B120" s="9">
        <v>0</v>
      </c>
      <c r="C120" s="299"/>
    </row>
    <row r="121" spans="1:3" s="1" customFormat="1" ht="16.5" customHeight="1">
      <c r="A121" s="11" t="s">
        <v>786</v>
      </c>
      <c r="B121" s="9">
        <v>0</v>
      </c>
      <c r="C121" s="299"/>
    </row>
    <row r="122" spans="1:3" s="1" customFormat="1" ht="16.5" customHeight="1">
      <c r="A122" s="11" t="s">
        <v>787</v>
      </c>
      <c r="B122" s="9">
        <v>282</v>
      </c>
      <c r="C122" s="299"/>
    </row>
    <row r="123" spans="1:3" s="1" customFormat="1" ht="16.5" customHeight="1">
      <c r="A123" s="11" t="s">
        <v>724</v>
      </c>
      <c r="B123" s="9">
        <v>663</v>
      </c>
      <c r="C123" s="299"/>
    </row>
    <row r="124" spans="1:3" s="1" customFormat="1" ht="16.5" customHeight="1">
      <c r="A124" s="11" t="s">
        <v>788</v>
      </c>
      <c r="B124" s="9">
        <v>487</v>
      </c>
      <c r="C124" s="299"/>
    </row>
    <row r="125" spans="1:3" s="1" customFormat="1" ht="16.5" customHeight="1">
      <c r="A125" s="97" t="s">
        <v>789</v>
      </c>
      <c r="B125" s="9">
        <f>SUM(B126:B135)</f>
        <v>549</v>
      </c>
      <c r="C125" s="299"/>
    </row>
    <row r="126" spans="1:3" s="1" customFormat="1" ht="16.5" customHeight="1">
      <c r="A126" s="11" t="s">
        <v>715</v>
      </c>
      <c r="B126" s="9">
        <v>45</v>
      </c>
      <c r="C126" s="299"/>
    </row>
    <row r="127" spans="1:3" s="1" customFormat="1" ht="16.5" customHeight="1">
      <c r="A127" s="11" t="s">
        <v>716</v>
      </c>
      <c r="B127" s="9">
        <v>0</v>
      </c>
      <c r="C127" s="299"/>
    </row>
    <row r="128" spans="1:3" s="1" customFormat="1" ht="16.5" customHeight="1">
      <c r="A128" s="11" t="s">
        <v>717</v>
      </c>
      <c r="B128" s="9">
        <v>0</v>
      </c>
      <c r="C128" s="299"/>
    </row>
    <row r="129" spans="1:3" s="1" customFormat="1" ht="16.5" customHeight="1">
      <c r="A129" s="11" t="s">
        <v>790</v>
      </c>
      <c r="B129" s="9">
        <v>46</v>
      </c>
      <c r="C129" s="299"/>
    </row>
    <row r="130" spans="1:3" s="1" customFormat="1" ht="16.5" customHeight="1">
      <c r="A130" s="11" t="s">
        <v>791</v>
      </c>
      <c r="B130" s="9">
        <v>0</v>
      </c>
      <c r="C130" s="299"/>
    </row>
    <row r="131" spans="1:3" s="1" customFormat="1" ht="16.5" customHeight="1">
      <c r="A131" s="11" t="s">
        <v>792</v>
      </c>
      <c r="B131" s="9">
        <v>0</v>
      </c>
      <c r="C131" s="299"/>
    </row>
    <row r="132" spans="1:3" s="1" customFormat="1" ht="16.5" customHeight="1">
      <c r="A132" s="11" t="s">
        <v>793</v>
      </c>
      <c r="B132" s="9">
        <v>0</v>
      </c>
      <c r="C132" s="299"/>
    </row>
    <row r="133" spans="1:3" s="1" customFormat="1" ht="16.5" customHeight="1">
      <c r="A133" s="11" t="s">
        <v>794</v>
      </c>
      <c r="B133" s="9">
        <v>10</v>
      </c>
      <c r="C133" s="299"/>
    </row>
    <row r="134" spans="1:3" s="1" customFormat="1" ht="16.5" customHeight="1">
      <c r="A134" s="11" t="s">
        <v>724</v>
      </c>
      <c r="B134" s="9">
        <v>0</v>
      </c>
      <c r="C134" s="299"/>
    </row>
    <row r="135" spans="1:3" s="1" customFormat="1" ht="16.5" customHeight="1">
      <c r="A135" s="11" t="s">
        <v>795</v>
      </c>
      <c r="B135" s="9">
        <v>448</v>
      </c>
      <c r="C135" s="299"/>
    </row>
    <row r="136" spans="1:3" s="1" customFormat="1" ht="16.5" customHeight="1">
      <c r="A136" s="97" t="s">
        <v>796</v>
      </c>
      <c r="B136" s="9">
        <f>SUM(B137:B148)</f>
        <v>14</v>
      </c>
      <c r="C136" s="299"/>
    </row>
    <row r="137" spans="1:3" s="1" customFormat="1" ht="16.5" customHeight="1">
      <c r="A137" s="11" t="s">
        <v>715</v>
      </c>
      <c r="B137" s="9">
        <v>0</v>
      </c>
      <c r="C137" s="299"/>
    </row>
    <row r="138" spans="1:3" s="1" customFormat="1" ht="16.5" customHeight="1">
      <c r="A138" s="11" t="s">
        <v>716</v>
      </c>
      <c r="B138" s="9">
        <v>0</v>
      </c>
      <c r="C138" s="299"/>
    </row>
    <row r="139" spans="1:3" s="1" customFormat="1" ht="16.5" customHeight="1">
      <c r="A139" s="11" t="s">
        <v>717</v>
      </c>
      <c r="B139" s="9">
        <v>0</v>
      </c>
      <c r="C139" s="299"/>
    </row>
    <row r="140" spans="1:3" s="1" customFormat="1" ht="16.5" customHeight="1">
      <c r="A140" s="11" t="s">
        <v>797</v>
      </c>
      <c r="B140" s="9">
        <v>0</v>
      </c>
      <c r="C140" s="299"/>
    </row>
    <row r="141" spans="1:3" s="1" customFormat="1" ht="16.5" customHeight="1">
      <c r="A141" s="11" t="s">
        <v>798</v>
      </c>
      <c r="B141" s="9">
        <v>0</v>
      </c>
      <c r="C141" s="299"/>
    </row>
    <row r="142" spans="1:3" s="1" customFormat="1" ht="16.5" customHeight="1">
      <c r="A142" s="11" t="s">
        <v>799</v>
      </c>
      <c r="B142" s="9">
        <v>0</v>
      </c>
      <c r="C142" s="299"/>
    </row>
    <row r="143" spans="1:3" s="1" customFormat="1" ht="16.5" customHeight="1">
      <c r="A143" s="11" t="s">
        <v>800</v>
      </c>
      <c r="B143" s="9">
        <v>0</v>
      </c>
      <c r="C143" s="299"/>
    </row>
    <row r="144" spans="1:3" s="1" customFormat="1" ht="16.5" customHeight="1">
      <c r="A144" s="11" t="s">
        <v>801</v>
      </c>
      <c r="B144" s="9">
        <v>0</v>
      </c>
      <c r="C144" s="299"/>
    </row>
    <row r="145" spans="1:3" s="1" customFormat="1" ht="16.5" customHeight="1">
      <c r="A145" s="11" t="s">
        <v>802</v>
      </c>
      <c r="B145" s="9">
        <v>0</v>
      </c>
      <c r="C145" s="299"/>
    </row>
    <row r="146" spans="1:3" s="1" customFormat="1" ht="16.5" customHeight="1">
      <c r="A146" s="11" t="s">
        <v>803</v>
      </c>
      <c r="B146" s="9">
        <v>0</v>
      </c>
      <c r="C146" s="299"/>
    </row>
    <row r="147" spans="1:3" s="1" customFormat="1" ht="16.5" customHeight="1">
      <c r="A147" s="11" t="s">
        <v>724</v>
      </c>
      <c r="B147" s="9">
        <v>0</v>
      </c>
      <c r="C147" s="299"/>
    </row>
    <row r="148" spans="1:3" s="1" customFormat="1" ht="16.5" customHeight="1">
      <c r="A148" s="11" t="s">
        <v>804</v>
      </c>
      <c r="B148" s="9">
        <v>14</v>
      </c>
      <c r="C148" s="299"/>
    </row>
    <row r="149" spans="1:3" s="1" customFormat="1" ht="16.5" customHeight="1">
      <c r="A149" s="97" t="s">
        <v>805</v>
      </c>
      <c r="B149" s="9">
        <f>SUM(B150:B155)</f>
        <v>0</v>
      </c>
      <c r="C149" s="299"/>
    </row>
    <row r="150" spans="1:3" s="1" customFormat="1" ht="16.5" customHeight="1">
      <c r="A150" s="11" t="s">
        <v>715</v>
      </c>
      <c r="B150" s="9">
        <v>0</v>
      </c>
      <c r="C150" s="299"/>
    </row>
    <row r="151" spans="1:3" s="1" customFormat="1" ht="16.5" customHeight="1">
      <c r="A151" s="11" t="s">
        <v>716</v>
      </c>
      <c r="B151" s="9">
        <v>0</v>
      </c>
      <c r="C151" s="299"/>
    </row>
    <row r="152" spans="1:3" s="1" customFormat="1" ht="16.5" customHeight="1">
      <c r="A152" s="11" t="s">
        <v>717</v>
      </c>
      <c r="B152" s="9">
        <v>0</v>
      </c>
      <c r="C152" s="299"/>
    </row>
    <row r="153" spans="1:3" s="1" customFormat="1" ht="16.5" customHeight="1">
      <c r="A153" s="11" t="s">
        <v>806</v>
      </c>
      <c r="B153" s="9">
        <v>0</v>
      </c>
      <c r="C153" s="299"/>
    </row>
    <row r="154" spans="1:3" s="1" customFormat="1" ht="16.5" customHeight="1">
      <c r="A154" s="11" t="s">
        <v>724</v>
      </c>
      <c r="B154" s="9">
        <v>0</v>
      </c>
      <c r="C154" s="299"/>
    </row>
    <row r="155" spans="1:3" s="1" customFormat="1" ht="16.5" customHeight="1">
      <c r="A155" s="11" t="s">
        <v>807</v>
      </c>
      <c r="B155" s="9">
        <v>0</v>
      </c>
      <c r="C155" s="299"/>
    </row>
    <row r="156" spans="1:3" s="1" customFormat="1" ht="16.5" customHeight="1">
      <c r="A156" s="97" t="s">
        <v>808</v>
      </c>
      <c r="B156" s="9">
        <f>SUM(B157:B163)</f>
        <v>0</v>
      </c>
      <c r="C156" s="299"/>
    </row>
    <row r="157" spans="1:3" s="1" customFormat="1" ht="16.5" customHeight="1">
      <c r="A157" s="11" t="s">
        <v>715</v>
      </c>
      <c r="B157" s="9">
        <v>0</v>
      </c>
      <c r="C157" s="299"/>
    </row>
    <row r="158" spans="1:3" s="1" customFormat="1" ht="16.5" customHeight="1">
      <c r="A158" s="11" t="s">
        <v>716</v>
      </c>
      <c r="B158" s="9">
        <v>0</v>
      </c>
      <c r="C158" s="299"/>
    </row>
    <row r="159" spans="1:3" s="1" customFormat="1" ht="16.5" customHeight="1">
      <c r="A159" s="11" t="s">
        <v>717</v>
      </c>
      <c r="B159" s="9">
        <v>0</v>
      </c>
      <c r="C159" s="299"/>
    </row>
    <row r="160" spans="1:3" s="1" customFormat="1" ht="16.5" customHeight="1">
      <c r="A160" s="11" t="s">
        <v>809</v>
      </c>
      <c r="B160" s="9">
        <v>0</v>
      </c>
      <c r="C160" s="299"/>
    </row>
    <row r="161" spans="1:3" s="1" customFormat="1" ht="16.5" customHeight="1">
      <c r="A161" s="11" t="s">
        <v>810</v>
      </c>
      <c r="B161" s="9">
        <v>0</v>
      </c>
      <c r="C161" s="299"/>
    </row>
    <row r="162" spans="1:3" s="1" customFormat="1" ht="16.5" customHeight="1">
      <c r="A162" s="11" t="s">
        <v>724</v>
      </c>
      <c r="B162" s="9">
        <v>0</v>
      </c>
      <c r="C162" s="299"/>
    </row>
    <row r="163" spans="1:3" s="1" customFormat="1" ht="16.5" customHeight="1">
      <c r="A163" s="11" t="s">
        <v>811</v>
      </c>
      <c r="B163" s="9">
        <v>0</v>
      </c>
      <c r="C163" s="299"/>
    </row>
    <row r="164" spans="1:3" s="1" customFormat="1" ht="16.5" customHeight="1">
      <c r="A164" s="97" t="s">
        <v>812</v>
      </c>
      <c r="B164" s="9">
        <f>SUM(B165:B169)</f>
        <v>160</v>
      </c>
      <c r="C164" s="299"/>
    </row>
    <row r="165" spans="1:3" s="1" customFormat="1" ht="16.5" customHeight="1">
      <c r="A165" s="11" t="s">
        <v>715</v>
      </c>
      <c r="B165" s="9">
        <v>0</v>
      </c>
      <c r="C165" s="299"/>
    </row>
    <row r="166" spans="1:3" s="1" customFormat="1" ht="16.5" customHeight="1">
      <c r="A166" s="11" t="s">
        <v>716</v>
      </c>
      <c r="B166" s="9">
        <v>0</v>
      </c>
      <c r="C166" s="299"/>
    </row>
    <row r="167" spans="1:3" s="1" customFormat="1" ht="16.5" customHeight="1">
      <c r="A167" s="11" t="s">
        <v>717</v>
      </c>
      <c r="B167" s="9">
        <v>0</v>
      </c>
      <c r="C167" s="299"/>
    </row>
    <row r="168" spans="1:3" s="1" customFormat="1" ht="16.5" customHeight="1">
      <c r="A168" s="11" t="s">
        <v>813</v>
      </c>
      <c r="B168" s="9">
        <v>160</v>
      </c>
      <c r="C168" s="299"/>
    </row>
    <row r="169" spans="1:3" s="1" customFormat="1" ht="16.5" customHeight="1">
      <c r="A169" s="11" t="s">
        <v>814</v>
      </c>
      <c r="B169" s="9">
        <v>0</v>
      </c>
      <c r="C169" s="299"/>
    </row>
    <row r="170" spans="1:3" s="1" customFormat="1" ht="16.5" customHeight="1">
      <c r="A170" s="97" t="s">
        <v>815</v>
      </c>
      <c r="B170" s="9">
        <f>SUM(B171:B176)</f>
        <v>34</v>
      </c>
      <c r="C170" s="299"/>
    </row>
    <row r="171" spans="1:3" s="1" customFormat="1" ht="16.5" customHeight="1">
      <c r="A171" s="11" t="s">
        <v>715</v>
      </c>
      <c r="B171" s="9">
        <v>34</v>
      </c>
      <c r="C171" s="299"/>
    </row>
    <row r="172" spans="1:3" s="1" customFormat="1" ht="16.5" customHeight="1">
      <c r="A172" s="11" t="s">
        <v>716</v>
      </c>
      <c r="B172" s="9">
        <v>0</v>
      </c>
      <c r="C172" s="299"/>
    </row>
    <row r="173" spans="1:3" s="1" customFormat="1" ht="16.5" customHeight="1">
      <c r="A173" s="11" t="s">
        <v>717</v>
      </c>
      <c r="B173" s="9">
        <v>0</v>
      </c>
      <c r="C173" s="299"/>
    </row>
    <row r="174" spans="1:3" s="1" customFormat="1" ht="16.5" customHeight="1">
      <c r="A174" s="11" t="s">
        <v>729</v>
      </c>
      <c r="B174" s="9">
        <v>0</v>
      </c>
      <c r="C174" s="299"/>
    </row>
    <row r="175" spans="1:3" s="1" customFormat="1" ht="16.5" customHeight="1">
      <c r="A175" s="11" t="s">
        <v>724</v>
      </c>
      <c r="B175" s="9">
        <v>0</v>
      </c>
      <c r="C175" s="299"/>
    </row>
    <row r="176" spans="1:3" s="1" customFormat="1" ht="16.5" customHeight="1">
      <c r="A176" s="11" t="s">
        <v>816</v>
      </c>
      <c r="B176" s="9">
        <v>0</v>
      </c>
      <c r="C176" s="299"/>
    </row>
    <row r="177" spans="1:3" s="1" customFormat="1" ht="16.5" customHeight="1">
      <c r="A177" s="97" t="s">
        <v>817</v>
      </c>
      <c r="B177" s="9">
        <f>SUM(B178:B183)</f>
        <v>165</v>
      </c>
      <c r="C177" s="299"/>
    </row>
    <row r="178" spans="1:3" s="1" customFormat="1" ht="16.5" customHeight="1">
      <c r="A178" s="11" t="s">
        <v>715</v>
      </c>
      <c r="B178" s="9">
        <v>165</v>
      </c>
      <c r="C178" s="299"/>
    </row>
    <row r="179" spans="1:3" s="1" customFormat="1" ht="16.5" customHeight="1">
      <c r="A179" s="11" t="s">
        <v>716</v>
      </c>
      <c r="B179" s="9">
        <v>0</v>
      </c>
      <c r="C179" s="299"/>
    </row>
    <row r="180" spans="1:3" s="1" customFormat="1" ht="16.5" customHeight="1">
      <c r="A180" s="11" t="s">
        <v>717</v>
      </c>
      <c r="B180" s="9">
        <v>0</v>
      </c>
      <c r="C180" s="299"/>
    </row>
    <row r="181" spans="1:3" s="1" customFormat="1" ht="16.5" customHeight="1">
      <c r="A181" s="11" t="s">
        <v>818</v>
      </c>
      <c r="B181" s="9">
        <v>0</v>
      </c>
      <c r="C181" s="299"/>
    </row>
    <row r="182" spans="1:3" s="1" customFormat="1" ht="16.5" customHeight="1">
      <c r="A182" s="11" t="s">
        <v>724</v>
      </c>
      <c r="B182" s="9">
        <v>0</v>
      </c>
      <c r="C182" s="299"/>
    </row>
    <row r="183" spans="1:3" s="1" customFormat="1" ht="16.5" customHeight="1">
      <c r="A183" s="11" t="s">
        <v>819</v>
      </c>
      <c r="B183" s="9">
        <v>0</v>
      </c>
      <c r="C183" s="299"/>
    </row>
    <row r="184" spans="1:3" s="1" customFormat="1" ht="16.5" customHeight="1">
      <c r="A184" s="97" t="s">
        <v>820</v>
      </c>
      <c r="B184" s="9">
        <f>SUM(B185:B190)</f>
        <v>1039</v>
      </c>
      <c r="C184" s="299"/>
    </row>
    <row r="185" spans="1:3" s="1" customFormat="1" ht="16.5" customHeight="1">
      <c r="A185" s="11" t="s">
        <v>715</v>
      </c>
      <c r="B185" s="9">
        <v>1009</v>
      </c>
      <c r="C185" s="299"/>
    </row>
    <row r="186" spans="1:3" s="1" customFormat="1" ht="16.5" customHeight="1">
      <c r="A186" s="11" t="s">
        <v>716</v>
      </c>
      <c r="B186" s="9">
        <v>0</v>
      </c>
      <c r="C186" s="299"/>
    </row>
    <row r="187" spans="1:3" s="1" customFormat="1" ht="16.5" customHeight="1">
      <c r="A187" s="11" t="s">
        <v>717</v>
      </c>
      <c r="B187" s="9">
        <v>0</v>
      </c>
      <c r="C187" s="299"/>
    </row>
    <row r="188" spans="1:3" s="1" customFormat="1" ht="16.5" customHeight="1">
      <c r="A188" s="11" t="s">
        <v>821</v>
      </c>
      <c r="B188" s="9">
        <v>0</v>
      </c>
      <c r="C188" s="299"/>
    </row>
    <row r="189" spans="1:3" s="1" customFormat="1" ht="16.5" customHeight="1">
      <c r="A189" s="11" t="s">
        <v>724</v>
      </c>
      <c r="B189" s="9">
        <v>0</v>
      </c>
      <c r="C189" s="299"/>
    </row>
    <row r="190" spans="1:3" s="1" customFormat="1" ht="16.5" customHeight="1">
      <c r="A190" s="11" t="s">
        <v>822</v>
      </c>
      <c r="B190" s="9">
        <v>30</v>
      </c>
      <c r="C190" s="299"/>
    </row>
    <row r="191" spans="1:3" s="1" customFormat="1" ht="16.5" customHeight="1">
      <c r="A191" s="97" t="s">
        <v>823</v>
      </c>
      <c r="B191" s="9">
        <f>SUM(B192:B197)</f>
        <v>770</v>
      </c>
      <c r="C191" s="299"/>
    </row>
    <row r="192" spans="1:3" s="1" customFormat="1" ht="16.5" customHeight="1">
      <c r="A192" s="11" t="s">
        <v>715</v>
      </c>
      <c r="B192" s="9">
        <v>542</v>
      </c>
      <c r="C192" s="299"/>
    </row>
    <row r="193" spans="1:3" s="1" customFormat="1" ht="16.5" customHeight="1">
      <c r="A193" s="11" t="s">
        <v>716</v>
      </c>
      <c r="B193" s="9">
        <v>0</v>
      </c>
      <c r="C193" s="299"/>
    </row>
    <row r="194" spans="1:3" s="1" customFormat="1" ht="16.5" customHeight="1">
      <c r="A194" s="11" t="s">
        <v>717</v>
      </c>
      <c r="B194" s="9">
        <v>0</v>
      </c>
      <c r="C194" s="299"/>
    </row>
    <row r="195" spans="1:3" s="1" customFormat="1" ht="16.5" customHeight="1">
      <c r="A195" s="11" t="s">
        <v>824</v>
      </c>
      <c r="B195" s="9">
        <v>0</v>
      </c>
      <c r="C195" s="299"/>
    </row>
    <row r="196" spans="1:3" s="1" customFormat="1" ht="16.5" customHeight="1">
      <c r="A196" s="11" t="s">
        <v>724</v>
      </c>
      <c r="B196" s="9">
        <v>0</v>
      </c>
      <c r="C196" s="299"/>
    </row>
    <row r="197" spans="1:3" s="1" customFormat="1" ht="16.5" customHeight="1">
      <c r="A197" s="11" t="s">
        <v>825</v>
      </c>
      <c r="B197" s="9">
        <v>228</v>
      </c>
      <c r="C197" s="299"/>
    </row>
    <row r="198" spans="1:3" s="1" customFormat="1" ht="16.5" customHeight="1">
      <c r="A198" s="97" t="s">
        <v>826</v>
      </c>
      <c r="B198" s="9">
        <f>SUM(B199:B204)</f>
        <v>894</v>
      </c>
      <c r="C198" s="299"/>
    </row>
    <row r="199" spans="1:3" s="1" customFormat="1" ht="16.5" customHeight="1">
      <c r="A199" s="11" t="s">
        <v>715</v>
      </c>
      <c r="B199" s="9">
        <v>764</v>
      </c>
      <c r="C199" s="299"/>
    </row>
    <row r="200" spans="1:3" s="1" customFormat="1" ht="16.5" customHeight="1">
      <c r="A200" s="11" t="s">
        <v>716</v>
      </c>
      <c r="B200" s="9">
        <v>0</v>
      </c>
      <c r="C200" s="299"/>
    </row>
    <row r="201" spans="1:3" s="1" customFormat="1" ht="16.5" customHeight="1">
      <c r="A201" s="11" t="s">
        <v>717</v>
      </c>
      <c r="B201" s="9">
        <v>0</v>
      </c>
      <c r="C201" s="299"/>
    </row>
    <row r="202" spans="1:3" s="1" customFormat="1" ht="16.5" customHeight="1">
      <c r="A202" s="11" t="s">
        <v>827</v>
      </c>
      <c r="B202" s="9">
        <v>0</v>
      </c>
      <c r="C202" s="299"/>
    </row>
    <row r="203" spans="1:3" s="1" customFormat="1" ht="16.5" customHeight="1">
      <c r="A203" s="11" t="s">
        <v>724</v>
      </c>
      <c r="B203" s="9">
        <v>0</v>
      </c>
      <c r="C203" s="299"/>
    </row>
    <row r="204" spans="1:3" s="1" customFormat="1" ht="16.5" customHeight="1">
      <c r="A204" s="11" t="s">
        <v>828</v>
      </c>
      <c r="B204" s="9">
        <v>130</v>
      </c>
      <c r="C204" s="299"/>
    </row>
    <row r="205" spans="1:3" s="1" customFormat="1" ht="16.5" customHeight="1">
      <c r="A205" s="97" t="s">
        <v>829</v>
      </c>
      <c r="B205" s="9">
        <f>SUM(B206:B212)</f>
        <v>231</v>
      </c>
      <c r="C205" s="299"/>
    </row>
    <row r="206" spans="1:3" s="1" customFormat="1" ht="16.5" customHeight="1">
      <c r="A206" s="11" t="s">
        <v>715</v>
      </c>
      <c r="B206" s="9">
        <v>209</v>
      </c>
      <c r="C206" s="299"/>
    </row>
    <row r="207" spans="1:3" s="1" customFormat="1" ht="16.5" customHeight="1">
      <c r="A207" s="11" t="s">
        <v>716</v>
      </c>
      <c r="B207" s="9">
        <v>0</v>
      </c>
      <c r="C207" s="299"/>
    </row>
    <row r="208" spans="1:3" s="1" customFormat="1" ht="16.5" customHeight="1">
      <c r="A208" s="11" t="s">
        <v>717</v>
      </c>
      <c r="B208" s="9">
        <v>0</v>
      </c>
      <c r="C208" s="299"/>
    </row>
    <row r="209" spans="1:3" s="1" customFormat="1" ht="16.5" customHeight="1">
      <c r="A209" s="11" t="s">
        <v>830</v>
      </c>
      <c r="B209" s="9">
        <v>0</v>
      </c>
      <c r="C209" s="299"/>
    </row>
    <row r="210" spans="1:3" s="1" customFormat="1" ht="16.5" customHeight="1">
      <c r="A210" s="11" t="s">
        <v>831</v>
      </c>
      <c r="B210" s="9">
        <v>0</v>
      </c>
      <c r="C210" s="299"/>
    </row>
    <row r="211" spans="1:3" s="1" customFormat="1" ht="16.5" customHeight="1">
      <c r="A211" s="11" t="s">
        <v>724</v>
      </c>
      <c r="B211" s="9">
        <v>0</v>
      </c>
      <c r="C211" s="299"/>
    </row>
    <row r="212" spans="1:3" s="1" customFormat="1" ht="16.5" customHeight="1">
      <c r="A212" s="11" t="s">
        <v>832</v>
      </c>
      <c r="B212" s="9">
        <v>22</v>
      </c>
      <c r="C212" s="299"/>
    </row>
    <row r="213" spans="1:3" s="1" customFormat="1" ht="16.5" customHeight="1">
      <c r="A213" s="97" t="s">
        <v>833</v>
      </c>
      <c r="B213" s="9">
        <f>SUM(B214:B218)</f>
        <v>0</v>
      </c>
      <c r="C213" s="299"/>
    </row>
    <row r="214" spans="1:3" s="1" customFormat="1" ht="16.5" customHeight="1">
      <c r="A214" s="11" t="s">
        <v>715</v>
      </c>
      <c r="B214" s="9">
        <v>0</v>
      </c>
      <c r="C214" s="299"/>
    </row>
    <row r="215" spans="1:3" s="1" customFormat="1" ht="16.5" customHeight="1">
      <c r="A215" s="11" t="s">
        <v>716</v>
      </c>
      <c r="B215" s="9">
        <v>0</v>
      </c>
      <c r="C215" s="299"/>
    </row>
    <row r="216" spans="1:3" s="1" customFormat="1" ht="16.5" customHeight="1">
      <c r="A216" s="11" t="s">
        <v>717</v>
      </c>
      <c r="B216" s="9">
        <v>0</v>
      </c>
      <c r="C216" s="299"/>
    </row>
    <row r="217" spans="1:3" s="1" customFormat="1" ht="16.5" customHeight="1">
      <c r="A217" s="11" t="s">
        <v>724</v>
      </c>
      <c r="B217" s="9">
        <v>0</v>
      </c>
      <c r="C217" s="299"/>
    </row>
    <row r="218" spans="1:3" s="1" customFormat="1" ht="16.5" customHeight="1">
      <c r="A218" s="11" t="s">
        <v>834</v>
      </c>
      <c r="B218" s="9">
        <v>0</v>
      </c>
      <c r="C218" s="299"/>
    </row>
    <row r="219" spans="1:3" s="1" customFormat="1" ht="16.5" customHeight="1">
      <c r="A219" s="97" t="s">
        <v>835</v>
      </c>
      <c r="B219" s="9">
        <f>SUM(B220:B224)</f>
        <v>1975</v>
      </c>
      <c r="C219" s="299"/>
    </row>
    <row r="220" spans="1:3" s="1" customFormat="1" ht="16.5" customHeight="1">
      <c r="A220" s="11" t="s">
        <v>715</v>
      </c>
      <c r="B220" s="9">
        <v>1787</v>
      </c>
      <c r="C220" s="299"/>
    </row>
    <row r="221" spans="1:3" s="1" customFormat="1" ht="16.5" customHeight="1">
      <c r="A221" s="11" t="s">
        <v>716</v>
      </c>
      <c r="B221" s="9">
        <v>0</v>
      </c>
      <c r="C221" s="299"/>
    </row>
    <row r="222" spans="1:3" s="1" customFormat="1" ht="16.5" customHeight="1">
      <c r="A222" s="11" t="s">
        <v>717</v>
      </c>
      <c r="B222" s="9">
        <v>0</v>
      </c>
      <c r="C222" s="299"/>
    </row>
    <row r="223" spans="1:3" s="1" customFormat="1" ht="16.5" customHeight="1">
      <c r="A223" s="11" t="s">
        <v>724</v>
      </c>
      <c r="B223" s="9">
        <v>0</v>
      </c>
      <c r="C223" s="299"/>
    </row>
    <row r="224" spans="1:3" s="1" customFormat="1" ht="16.5" customHeight="1">
      <c r="A224" s="11" t="s">
        <v>836</v>
      </c>
      <c r="B224" s="9">
        <v>188</v>
      </c>
      <c r="C224" s="299"/>
    </row>
    <row r="225" spans="1:3" s="1" customFormat="1" ht="16.5" customHeight="1">
      <c r="A225" s="97" t="s">
        <v>837</v>
      </c>
      <c r="B225" s="9">
        <f>SUM(B226:B231)</f>
        <v>0</v>
      </c>
      <c r="C225" s="299"/>
    </row>
    <row r="226" spans="1:3" s="1" customFormat="1" ht="16.5" customHeight="1">
      <c r="A226" s="11" t="s">
        <v>715</v>
      </c>
      <c r="B226" s="9">
        <v>0</v>
      </c>
      <c r="C226" s="299"/>
    </row>
    <row r="227" spans="1:3" s="1" customFormat="1" ht="16.5" customHeight="1">
      <c r="A227" s="11" t="s">
        <v>716</v>
      </c>
      <c r="B227" s="9">
        <v>0</v>
      </c>
      <c r="C227" s="299"/>
    </row>
    <row r="228" spans="1:3" s="1" customFormat="1" ht="16.5" customHeight="1">
      <c r="A228" s="11" t="s">
        <v>717</v>
      </c>
      <c r="B228" s="9">
        <v>0</v>
      </c>
      <c r="C228" s="299"/>
    </row>
    <row r="229" spans="1:3" s="1" customFormat="1" ht="16.5" customHeight="1">
      <c r="A229" s="11" t="s">
        <v>838</v>
      </c>
      <c r="B229" s="9">
        <v>0</v>
      </c>
      <c r="C229" s="299"/>
    </row>
    <row r="230" spans="1:3" s="1" customFormat="1" ht="16.5" customHeight="1">
      <c r="A230" s="11" t="s">
        <v>724</v>
      </c>
      <c r="B230" s="9">
        <v>0</v>
      </c>
      <c r="C230" s="299"/>
    </row>
    <row r="231" spans="1:3" s="1" customFormat="1" ht="16.5" customHeight="1">
      <c r="A231" s="11" t="s">
        <v>839</v>
      </c>
      <c r="B231" s="9">
        <v>0</v>
      </c>
      <c r="C231" s="299"/>
    </row>
    <row r="232" spans="1:3" s="1" customFormat="1" ht="16.5" customHeight="1">
      <c r="A232" s="97" t="s">
        <v>840</v>
      </c>
      <c r="B232" s="9">
        <f>SUM(B233:B246)</f>
        <v>4083</v>
      </c>
      <c r="C232" s="299"/>
    </row>
    <row r="233" spans="1:3" s="1" customFormat="1" ht="16.5" customHeight="1">
      <c r="A233" s="11" t="s">
        <v>715</v>
      </c>
      <c r="B233" s="9">
        <v>3352</v>
      </c>
      <c r="C233" s="299"/>
    </row>
    <row r="234" spans="1:3" s="1" customFormat="1" ht="16.5" customHeight="1">
      <c r="A234" s="11" t="s">
        <v>716</v>
      </c>
      <c r="B234" s="9">
        <v>0</v>
      </c>
      <c r="C234" s="299"/>
    </row>
    <row r="235" spans="1:3" s="1" customFormat="1" ht="16.5" customHeight="1">
      <c r="A235" s="11" t="s">
        <v>717</v>
      </c>
      <c r="B235" s="9">
        <v>0</v>
      </c>
      <c r="C235" s="299"/>
    </row>
    <row r="236" spans="1:3" s="1" customFormat="1" ht="16.5" customHeight="1">
      <c r="A236" s="11" t="s">
        <v>841</v>
      </c>
      <c r="B236" s="9">
        <v>0</v>
      </c>
      <c r="C236" s="299"/>
    </row>
    <row r="237" spans="1:3" s="1" customFormat="1" ht="16.5" customHeight="1">
      <c r="A237" s="11" t="s">
        <v>842</v>
      </c>
      <c r="B237" s="9">
        <v>12</v>
      </c>
      <c r="C237" s="299"/>
    </row>
    <row r="238" spans="1:3" s="1" customFormat="1" ht="16.5" customHeight="1">
      <c r="A238" s="11" t="s">
        <v>756</v>
      </c>
      <c r="B238" s="9">
        <v>0</v>
      </c>
      <c r="C238" s="299"/>
    </row>
    <row r="239" spans="1:3" s="1" customFormat="1" ht="16.5" customHeight="1">
      <c r="A239" s="11" t="s">
        <v>843</v>
      </c>
      <c r="B239" s="9">
        <v>0</v>
      </c>
      <c r="C239" s="299"/>
    </row>
    <row r="240" spans="1:3" s="1" customFormat="1" ht="16.5" customHeight="1">
      <c r="A240" s="11" t="s">
        <v>844</v>
      </c>
      <c r="B240" s="9">
        <v>1</v>
      </c>
      <c r="C240" s="299"/>
    </row>
    <row r="241" spans="1:3" s="1" customFormat="1" ht="16.5" customHeight="1">
      <c r="A241" s="11" t="s">
        <v>845</v>
      </c>
      <c r="B241" s="9">
        <v>0</v>
      </c>
      <c r="C241" s="299"/>
    </row>
    <row r="242" spans="1:3" s="1" customFormat="1" ht="16.5" customHeight="1">
      <c r="A242" s="11" t="s">
        <v>846</v>
      </c>
      <c r="B242" s="9">
        <v>0</v>
      </c>
      <c r="C242" s="299"/>
    </row>
    <row r="243" spans="1:3" s="1" customFormat="1" ht="16.5" customHeight="1">
      <c r="A243" s="11" t="s">
        <v>847</v>
      </c>
      <c r="B243" s="9">
        <v>0</v>
      </c>
      <c r="C243" s="299"/>
    </row>
    <row r="244" spans="1:3" s="1" customFormat="1" ht="16.5" customHeight="1">
      <c r="A244" s="11" t="s">
        <v>848</v>
      </c>
      <c r="B244" s="9">
        <v>10</v>
      </c>
      <c r="C244" s="299"/>
    </row>
    <row r="245" spans="1:3" s="1" customFormat="1" ht="16.5" customHeight="1">
      <c r="A245" s="11" t="s">
        <v>724</v>
      </c>
      <c r="B245" s="9">
        <v>679</v>
      </c>
      <c r="C245" s="299"/>
    </row>
    <row r="246" spans="1:3" s="1" customFormat="1" ht="16.5" customHeight="1">
      <c r="A246" s="11" t="s">
        <v>849</v>
      </c>
      <c r="B246" s="9">
        <v>29</v>
      </c>
      <c r="C246" s="299"/>
    </row>
    <row r="247" spans="1:3" s="1" customFormat="1" ht="16.5" customHeight="1">
      <c r="A247" s="97" t="s">
        <v>850</v>
      </c>
      <c r="B247" s="9">
        <f>SUM(B248:B249)</f>
        <v>7618</v>
      </c>
      <c r="C247" s="299"/>
    </row>
    <row r="248" spans="1:3" s="1" customFormat="1" ht="16.5" customHeight="1">
      <c r="A248" s="11" t="s">
        <v>851</v>
      </c>
      <c r="B248" s="9">
        <v>0</v>
      </c>
      <c r="C248" s="299"/>
    </row>
    <row r="249" spans="1:3" s="1" customFormat="1" ht="16.5" customHeight="1">
      <c r="A249" s="11" t="s">
        <v>852</v>
      </c>
      <c r="B249" s="9">
        <v>7618</v>
      </c>
      <c r="C249" s="299"/>
    </row>
    <row r="250" spans="1:3" s="1" customFormat="1" ht="16.5" customHeight="1">
      <c r="A250" s="97" t="s">
        <v>853</v>
      </c>
      <c r="B250" s="9">
        <f>SUM(B251,B258,B261,B264,B270,B275,B277,B282,B288)</f>
        <v>0</v>
      </c>
      <c r="C250" s="299"/>
    </row>
    <row r="251" spans="1:3" s="1" customFormat="1" ht="16.5" customHeight="1">
      <c r="A251" s="97" t="s">
        <v>854</v>
      </c>
      <c r="B251" s="9">
        <f>SUM(B252:B257)</f>
        <v>0</v>
      </c>
      <c r="C251" s="299"/>
    </row>
    <row r="252" spans="1:3" s="1" customFormat="1" ht="16.5" customHeight="1">
      <c r="A252" s="11" t="s">
        <v>715</v>
      </c>
      <c r="B252" s="9">
        <v>0</v>
      </c>
      <c r="C252" s="299"/>
    </row>
    <row r="253" spans="1:3" s="1" customFormat="1" ht="16.5" customHeight="1">
      <c r="A253" s="11" t="s">
        <v>716</v>
      </c>
      <c r="B253" s="9">
        <v>0</v>
      </c>
      <c r="C253" s="299"/>
    </row>
    <row r="254" spans="1:3" s="1" customFormat="1" ht="16.5" customHeight="1">
      <c r="A254" s="11" t="s">
        <v>717</v>
      </c>
      <c r="B254" s="9">
        <v>0</v>
      </c>
      <c r="C254" s="299"/>
    </row>
    <row r="255" spans="1:3" s="1" customFormat="1" ht="16.5" customHeight="1">
      <c r="A255" s="11" t="s">
        <v>821</v>
      </c>
      <c r="B255" s="9">
        <v>0</v>
      </c>
      <c r="C255" s="299"/>
    </row>
    <row r="256" spans="1:3" s="1" customFormat="1" ht="16.5" customHeight="1">
      <c r="A256" s="11" t="s">
        <v>724</v>
      </c>
      <c r="B256" s="9">
        <v>0</v>
      </c>
      <c r="C256" s="299"/>
    </row>
    <row r="257" spans="1:3" s="1" customFormat="1" ht="16.5" customHeight="1">
      <c r="A257" s="11" t="s">
        <v>855</v>
      </c>
      <c r="B257" s="9">
        <v>0</v>
      </c>
      <c r="C257" s="299"/>
    </row>
    <row r="258" spans="1:3" s="1" customFormat="1" ht="16.5" customHeight="1">
      <c r="A258" s="97" t="s">
        <v>856</v>
      </c>
      <c r="B258" s="9">
        <f>SUM(B259:B260)</f>
        <v>0</v>
      </c>
      <c r="C258" s="299"/>
    </row>
    <row r="259" spans="1:3" s="1" customFormat="1" ht="16.5" customHeight="1">
      <c r="A259" s="11" t="s">
        <v>857</v>
      </c>
      <c r="B259" s="9">
        <v>0</v>
      </c>
      <c r="C259" s="299"/>
    </row>
    <row r="260" spans="1:3" s="1" customFormat="1" ht="16.5" customHeight="1">
      <c r="A260" s="11" t="s">
        <v>858</v>
      </c>
      <c r="B260" s="9">
        <v>0</v>
      </c>
      <c r="C260" s="299"/>
    </row>
    <row r="261" spans="1:3" s="1" customFormat="1" ht="16.5" customHeight="1">
      <c r="A261" s="97" t="s">
        <v>859</v>
      </c>
      <c r="B261" s="9">
        <f>SUM(B262:B263)</f>
        <v>0</v>
      </c>
      <c r="C261" s="299"/>
    </row>
    <row r="262" spans="1:3" s="1" customFormat="1" ht="16.5" customHeight="1">
      <c r="A262" s="11" t="s">
        <v>860</v>
      </c>
      <c r="B262" s="9">
        <v>0</v>
      </c>
      <c r="C262" s="299"/>
    </row>
    <row r="263" spans="1:3" s="1" customFormat="1" ht="16.5" customHeight="1">
      <c r="A263" s="11" t="s">
        <v>861</v>
      </c>
      <c r="B263" s="9">
        <v>0</v>
      </c>
      <c r="C263" s="299"/>
    </row>
    <row r="264" spans="1:3" s="1" customFormat="1" ht="16.5" customHeight="1">
      <c r="A264" s="97" t="s">
        <v>862</v>
      </c>
      <c r="B264" s="9">
        <f>SUM(B265:B269)</f>
        <v>0</v>
      </c>
      <c r="C264" s="299"/>
    </row>
    <row r="265" spans="1:3" s="1" customFormat="1" ht="16.5" customHeight="1">
      <c r="A265" s="11" t="s">
        <v>863</v>
      </c>
      <c r="B265" s="9">
        <v>0</v>
      </c>
      <c r="C265" s="299"/>
    </row>
    <row r="266" spans="1:3" s="1" customFormat="1" ht="16.5" customHeight="1">
      <c r="A266" s="11" t="s">
        <v>864</v>
      </c>
      <c r="B266" s="9">
        <v>0</v>
      </c>
      <c r="C266" s="299"/>
    </row>
    <row r="267" spans="1:3" s="1" customFormat="1" ht="16.5" customHeight="1">
      <c r="A267" s="11" t="s">
        <v>865</v>
      </c>
      <c r="B267" s="9">
        <v>0</v>
      </c>
      <c r="C267" s="299"/>
    </row>
    <row r="268" spans="1:3" s="1" customFormat="1" ht="16.5" customHeight="1">
      <c r="A268" s="11" t="s">
        <v>866</v>
      </c>
      <c r="B268" s="9">
        <v>0</v>
      </c>
      <c r="C268" s="299"/>
    </row>
    <row r="269" spans="1:3" s="1" customFormat="1" ht="16.5" customHeight="1">
      <c r="A269" s="11" t="s">
        <v>867</v>
      </c>
      <c r="B269" s="9">
        <v>0</v>
      </c>
      <c r="C269" s="299"/>
    </row>
    <row r="270" spans="1:3" s="1" customFormat="1" ht="16.5" customHeight="1">
      <c r="A270" s="97" t="s">
        <v>868</v>
      </c>
      <c r="B270" s="9">
        <f>SUM(B271:B274)</f>
        <v>0</v>
      </c>
      <c r="C270" s="299"/>
    </row>
    <row r="271" spans="1:3" s="1" customFormat="1" ht="16.5" customHeight="1">
      <c r="A271" s="11" t="s">
        <v>869</v>
      </c>
      <c r="B271" s="9">
        <v>0</v>
      </c>
      <c r="C271" s="299"/>
    </row>
    <row r="272" spans="1:3" s="1" customFormat="1" ht="16.5" customHeight="1">
      <c r="A272" s="11" t="s">
        <v>870</v>
      </c>
      <c r="B272" s="9">
        <v>0</v>
      </c>
      <c r="C272" s="299"/>
    </row>
    <row r="273" spans="1:3" s="1" customFormat="1" ht="16.5" customHeight="1">
      <c r="A273" s="11" t="s">
        <v>871</v>
      </c>
      <c r="B273" s="9">
        <v>0</v>
      </c>
      <c r="C273" s="299"/>
    </row>
    <row r="274" spans="1:3" s="1" customFormat="1" ht="16.5" customHeight="1">
      <c r="A274" s="11" t="s">
        <v>872</v>
      </c>
      <c r="B274" s="9">
        <v>0</v>
      </c>
      <c r="C274" s="299"/>
    </row>
    <row r="275" spans="1:3" s="1" customFormat="1" ht="16.5" customHeight="1">
      <c r="A275" s="97" t="s">
        <v>873</v>
      </c>
      <c r="B275" s="9">
        <f>B276</f>
        <v>0</v>
      </c>
      <c r="C275" s="299"/>
    </row>
    <row r="276" spans="1:3" s="1" customFormat="1" ht="16.5" customHeight="1">
      <c r="A276" s="11" t="s">
        <v>874</v>
      </c>
      <c r="B276" s="9">
        <v>0</v>
      </c>
      <c r="C276" s="299"/>
    </row>
    <row r="277" spans="1:3" s="1" customFormat="1" ht="16.5" customHeight="1">
      <c r="A277" s="97" t="s">
        <v>875</v>
      </c>
      <c r="B277" s="9">
        <f>SUM(B278:B281)</f>
        <v>0</v>
      </c>
      <c r="C277" s="299"/>
    </row>
    <row r="278" spans="1:3" s="1" customFormat="1" ht="16.5" customHeight="1">
      <c r="A278" s="11" t="s">
        <v>876</v>
      </c>
      <c r="B278" s="9">
        <v>0</v>
      </c>
      <c r="C278" s="299"/>
    </row>
    <row r="279" spans="1:3" s="1" customFormat="1" ht="16.5" customHeight="1">
      <c r="A279" s="11" t="s">
        <v>877</v>
      </c>
      <c r="B279" s="9">
        <v>0</v>
      </c>
      <c r="C279" s="299"/>
    </row>
    <row r="280" spans="1:3" s="1" customFormat="1" ht="16.5" customHeight="1">
      <c r="A280" s="11" t="s">
        <v>878</v>
      </c>
      <c r="B280" s="9">
        <v>0</v>
      </c>
      <c r="C280" s="299"/>
    </row>
    <row r="281" spans="1:3" s="1" customFormat="1" ht="16.5" customHeight="1">
      <c r="A281" s="11" t="s">
        <v>879</v>
      </c>
      <c r="B281" s="9">
        <v>0</v>
      </c>
      <c r="C281" s="299"/>
    </row>
    <row r="282" spans="1:3" s="1" customFormat="1" ht="16.5" customHeight="1">
      <c r="A282" s="97" t="s">
        <v>880</v>
      </c>
      <c r="B282" s="9">
        <f>SUM(B283:B287)</f>
        <v>0</v>
      </c>
      <c r="C282" s="299"/>
    </row>
    <row r="283" spans="1:3" s="1" customFormat="1" ht="16.5" customHeight="1">
      <c r="A283" s="11" t="s">
        <v>715</v>
      </c>
      <c r="B283" s="9">
        <v>0</v>
      </c>
      <c r="C283" s="299"/>
    </row>
    <row r="284" spans="1:3" s="1" customFormat="1" ht="16.5" customHeight="1">
      <c r="A284" s="11" t="s">
        <v>716</v>
      </c>
      <c r="B284" s="9">
        <v>0</v>
      </c>
      <c r="C284" s="299"/>
    </row>
    <row r="285" spans="1:3" s="1" customFormat="1" ht="16.5" customHeight="1">
      <c r="A285" s="11" t="s">
        <v>717</v>
      </c>
      <c r="B285" s="9">
        <v>0</v>
      </c>
      <c r="C285" s="299"/>
    </row>
    <row r="286" spans="1:3" s="1" customFormat="1" ht="16.5" customHeight="1">
      <c r="A286" s="11" t="s">
        <v>724</v>
      </c>
      <c r="B286" s="9">
        <v>0</v>
      </c>
      <c r="C286" s="299"/>
    </row>
    <row r="287" spans="1:3" s="1" customFormat="1" ht="16.5" customHeight="1">
      <c r="A287" s="11" t="s">
        <v>881</v>
      </c>
      <c r="B287" s="9">
        <v>0</v>
      </c>
      <c r="C287" s="299"/>
    </row>
    <row r="288" spans="1:3" s="1" customFormat="1" ht="16.5" customHeight="1">
      <c r="A288" s="97" t="s">
        <v>882</v>
      </c>
      <c r="B288" s="9">
        <f>B289</f>
        <v>0</v>
      </c>
      <c r="C288" s="299"/>
    </row>
    <row r="289" spans="1:3" s="1" customFormat="1" ht="16.5" customHeight="1">
      <c r="A289" s="11" t="s">
        <v>883</v>
      </c>
      <c r="B289" s="9">
        <v>0</v>
      </c>
      <c r="C289" s="299"/>
    </row>
    <row r="290" spans="1:3" s="1" customFormat="1" ht="16.5" customHeight="1">
      <c r="A290" s="97" t="s">
        <v>884</v>
      </c>
      <c r="B290" s="9">
        <f>SUM(B291,B293,B295,B297,B307)</f>
        <v>31</v>
      </c>
      <c r="C290" s="299"/>
    </row>
    <row r="291" spans="1:3" s="1" customFormat="1" ht="16.5" customHeight="1">
      <c r="A291" s="97" t="s">
        <v>885</v>
      </c>
      <c r="B291" s="9">
        <f>B292</f>
        <v>0</v>
      </c>
      <c r="C291" s="299"/>
    </row>
    <row r="292" spans="1:3" s="1" customFormat="1" ht="16.5" customHeight="1">
      <c r="A292" s="11" t="s">
        <v>886</v>
      </c>
      <c r="B292" s="9">
        <v>0</v>
      </c>
      <c r="C292" s="299"/>
    </row>
    <row r="293" spans="1:3" s="1" customFormat="1" ht="16.5" customHeight="1">
      <c r="A293" s="97" t="s">
        <v>887</v>
      </c>
      <c r="B293" s="9">
        <f>B294</f>
        <v>0</v>
      </c>
      <c r="C293" s="299"/>
    </row>
    <row r="294" spans="1:3" s="1" customFormat="1" ht="16.5" customHeight="1">
      <c r="A294" s="11" t="s">
        <v>888</v>
      </c>
      <c r="B294" s="9">
        <v>0</v>
      </c>
      <c r="C294" s="299"/>
    </row>
    <row r="295" spans="1:3" s="1" customFormat="1" ht="16.5" customHeight="1">
      <c r="A295" s="97" t="s">
        <v>889</v>
      </c>
      <c r="B295" s="9">
        <f>B296</f>
        <v>0</v>
      </c>
      <c r="C295" s="299"/>
    </row>
    <row r="296" spans="1:3" s="1" customFormat="1" ht="16.5" customHeight="1">
      <c r="A296" s="11" t="s">
        <v>890</v>
      </c>
      <c r="B296" s="9">
        <v>0</v>
      </c>
      <c r="C296" s="299"/>
    </row>
    <row r="297" spans="1:3" s="1" customFormat="1" ht="16.5" customHeight="1">
      <c r="A297" s="97" t="s">
        <v>891</v>
      </c>
      <c r="B297" s="9">
        <f>SUM(B298:B306)</f>
        <v>31</v>
      </c>
      <c r="C297" s="299"/>
    </row>
    <row r="298" spans="1:3" s="1" customFormat="1" ht="16.5" customHeight="1">
      <c r="A298" s="11" t="s">
        <v>892</v>
      </c>
      <c r="B298" s="9">
        <v>0</v>
      </c>
      <c r="C298" s="299"/>
    </row>
    <row r="299" spans="1:3" s="1" customFormat="1" ht="16.5" customHeight="1">
      <c r="A299" s="11" t="s">
        <v>893</v>
      </c>
      <c r="B299" s="9">
        <v>0</v>
      </c>
      <c r="C299" s="299"/>
    </row>
    <row r="300" spans="1:3" s="1" customFormat="1" ht="16.5" customHeight="1">
      <c r="A300" s="11" t="s">
        <v>894</v>
      </c>
      <c r="B300" s="9">
        <v>0</v>
      </c>
      <c r="C300" s="299"/>
    </row>
    <row r="301" spans="1:3" s="1" customFormat="1" ht="16.5" customHeight="1">
      <c r="A301" s="11" t="s">
        <v>895</v>
      </c>
      <c r="B301" s="9">
        <v>0</v>
      </c>
      <c r="C301" s="299"/>
    </row>
    <row r="302" spans="1:3" s="1" customFormat="1" ht="16.5" customHeight="1">
      <c r="A302" s="11" t="s">
        <v>896</v>
      </c>
      <c r="B302" s="9">
        <v>0</v>
      </c>
      <c r="C302" s="299"/>
    </row>
    <row r="303" spans="1:3" s="1" customFormat="1" ht="16.5" customHeight="1">
      <c r="A303" s="11" t="s">
        <v>897</v>
      </c>
      <c r="B303" s="9">
        <v>0</v>
      </c>
      <c r="C303" s="299"/>
    </row>
    <row r="304" spans="1:3" s="1" customFormat="1" ht="16.5" customHeight="1">
      <c r="A304" s="11" t="s">
        <v>898</v>
      </c>
      <c r="B304" s="9">
        <v>31</v>
      </c>
      <c r="C304" s="299"/>
    </row>
    <row r="305" spans="1:3" s="1" customFormat="1" ht="16.5" customHeight="1">
      <c r="A305" s="11" t="s">
        <v>899</v>
      </c>
      <c r="B305" s="9">
        <v>0</v>
      </c>
      <c r="C305" s="299"/>
    </row>
    <row r="306" spans="1:3" s="1" customFormat="1" ht="16.5" customHeight="1">
      <c r="A306" s="11" t="s">
        <v>900</v>
      </c>
      <c r="B306" s="9">
        <v>0</v>
      </c>
      <c r="C306" s="299"/>
    </row>
    <row r="307" spans="1:3" s="1" customFormat="1" ht="16.5" customHeight="1">
      <c r="A307" s="97" t="s">
        <v>901</v>
      </c>
      <c r="B307" s="9">
        <f>B308</f>
        <v>0</v>
      </c>
      <c r="C307" s="299"/>
    </row>
    <row r="308" spans="1:3" s="1" customFormat="1" ht="16.5" customHeight="1">
      <c r="A308" s="11" t="s">
        <v>902</v>
      </c>
      <c r="B308" s="9">
        <v>0</v>
      </c>
      <c r="C308" s="299"/>
    </row>
    <row r="309" spans="1:3" s="1" customFormat="1" ht="16.5" customHeight="1">
      <c r="A309" s="97" t="s">
        <v>903</v>
      </c>
      <c r="B309" s="9">
        <f>SUM(B310,B313,B324,B331,B339,B348,B364,B374,B384,B392,B398)</f>
        <v>28863</v>
      </c>
      <c r="C309" s="299"/>
    </row>
    <row r="310" spans="1:3" s="1" customFormat="1" ht="16.5" customHeight="1">
      <c r="A310" s="97" t="s">
        <v>904</v>
      </c>
      <c r="B310" s="9">
        <f>SUM(B311:B312)</f>
        <v>0</v>
      </c>
      <c r="C310" s="299"/>
    </row>
    <row r="311" spans="1:3" s="1" customFormat="1" ht="16.5" customHeight="1">
      <c r="A311" s="11" t="s">
        <v>905</v>
      </c>
      <c r="B311" s="9">
        <v>0</v>
      </c>
      <c r="C311" s="299"/>
    </row>
    <row r="312" spans="1:3" s="1" customFormat="1" ht="16.5" customHeight="1">
      <c r="A312" s="11" t="s">
        <v>906</v>
      </c>
      <c r="B312" s="9">
        <v>0</v>
      </c>
      <c r="C312" s="299"/>
    </row>
    <row r="313" spans="1:3" s="1" customFormat="1" ht="16.5" customHeight="1">
      <c r="A313" s="97" t="s">
        <v>907</v>
      </c>
      <c r="B313" s="9">
        <f>SUM(B314:B323)</f>
        <v>20804</v>
      </c>
      <c r="C313" s="299"/>
    </row>
    <row r="314" spans="1:3" s="1" customFormat="1" ht="16.5" customHeight="1">
      <c r="A314" s="11" t="s">
        <v>715</v>
      </c>
      <c r="B314" s="9">
        <v>8752</v>
      </c>
      <c r="C314" s="299"/>
    </row>
    <row r="315" spans="1:3" s="1" customFormat="1" ht="16.5" customHeight="1">
      <c r="A315" s="11" t="s">
        <v>716</v>
      </c>
      <c r="B315" s="9">
        <v>4913</v>
      </c>
      <c r="C315" s="299"/>
    </row>
    <row r="316" spans="1:3" s="1" customFormat="1" ht="16.5" customHeight="1">
      <c r="A316" s="11" t="s">
        <v>717</v>
      </c>
      <c r="B316" s="9">
        <v>0</v>
      </c>
      <c r="C316" s="299"/>
    </row>
    <row r="317" spans="1:3" s="1" customFormat="1" ht="16.5" customHeight="1">
      <c r="A317" s="11" t="s">
        <v>756</v>
      </c>
      <c r="B317" s="9">
        <v>351</v>
      </c>
      <c r="C317" s="299"/>
    </row>
    <row r="318" spans="1:3" s="1" customFormat="1" ht="16.5" customHeight="1">
      <c r="A318" s="11" t="s">
        <v>908</v>
      </c>
      <c r="B318" s="9">
        <v>0</v>
      </c>
      <c r="C318" s="299"/>
    </row>
    <row r="319" spans="1:3" s="1" customFormat="1" ht="16.5" customHeight="1">
      <c r="A319" s="11" t="s">
        <v>909</v>
      </c>
      <c r="B319" s="9">
        <v>0</v>
      </c>
      <c r="C319" s="299"/>
    </row>
    <row r="320" spans="1:3" s="1" customFormat="1" ht="16.5" customHeight="1">
      <c r="A320" s="11" t="s">
        <v>910</v>
      </c>
      <c r="B320" s="9">
        <v>0</v>
      </c>
      <c r="C320" s="299"/>
    </row>
    <row r="321" spans="1:3" s="1" customFormat="1" ht="16.5" customHeight="1">
      <c r="A321" s="11" t="s">
        <v>911</v>
      </c>
      <c r="B321" s="9">
        <v>0</v>
      </c>
      <c r="C321" s="299"/>
    </row>
    <row r="322" spans="1:3" s="1" customFormat="1" ht="16.5" customHeight="1">
      <c r="A322" s="11" t="s">
        <v>724</v>
      </c>
      <c r="B322" s="9">
        <v>0</v>
      </c>
      <c r="C322" s="299"/>
    </row>
    <row r="323" spans="1:3" s="1" customFormat="1" ht="16.5" customHeight="1">
      <c r="A323" s="11" t="s">
        <v>912</v>
      </c>
      <c r="B323" s="9">
        <v>6788</v>
      </c>
      <c r="C323" s="299"/>
    </row>
    <row r="324" spans="1:3" s="1" customFormat="1" ht="16.5" customHeight="1">
      <c r="A324" s="97" t="s">
        <v>913</v>
      </c>
      <c r="B324" s="9">
        <f>SUM(B325:B330)</f>
        <v>0</v>
      </c>
      <c r="C324" s="299"/>
    </row>
    <row r="325" spans="1:3" s="1" customFormat="1" ht="16.5" customHeight="1">
      <c r="A325" s="11" t="s">
        <v>715</v>
      </c>
      <c r="B325" s="9">
        <v>0</v>
      </c>
      <c r="C325" s="299"/>
    </row>
    <row r="326" spans="1:3" s="1" customFormat="1" ht="16.5" customHeight="1">
      <c r="A326" s="11" t="s">
        <v>716</v>
      </c>
      <c r="B326" s="9">
        <v>0</v>
      </c>
      <c r="C326" s="299"/>
    </row>
    <row r="327" spans="1:3" s="1" customFormat="1" ht="16.5" customHeight="1">
      <c r="A327" s="11" t="s">
        <v>717</v>
      </c>
      <c r="B327" s="9">
        <v>0</v>
      </c>
      <c r="C327" s="299"/>
    </row>
    <row r="328" spans="1:3" s="1" customFormat="1" ht="16.5" customHeight="1">
      <c r="A328" s="11" t="s">
        <v>914</v>
      </c>
      <c r="B328" s="9">
        <v>0</v>
      </c>
      <c r="C328" s="299"/>
    </row>
    <row r="329" spans="1:3" s="1" customFormat="1" ht="16.5" customHeight="1">
      <c r="A329" s="11" t="s">
        <v>724</v>
      </c>
      <c r="B329" s="9">
        <v>0</v>
      </c>
      <c r="C329" s="299"/>
    </row>
    <row r="330" spans="1:3" s="1" customFormat="1" ht="16.5" customHeight="1">
      <c r="A330" s="11" t="s">
        <v>915</v>
      </c>
      <c r="B330" s="9">
        <v>0</v>
      </c>
      <c r="C330" s="299"/>
    </row>
    <row r="331" spans="1:3" s="1" customFormat="1" ht="16.5" customHeight="1">
      <c r="A331" s="97" t="s">
        <v>916</v>
      </c>
      <c r="B331" s="9">
        <f>SUM(B332:B338)</f>
        <v>1933</v>
      </c>
      <c r="C331" s="299"/>
    </row>
    <row r="332" spans="1:3" s="1" customFormat="1" ht="16.5" customHeight="1">
      <c r="A332" s="11" t="s">
        <v>715</v>
      </c>
      <c r="B332" s="9">
        <v>1622</v>
      </c>
      <c r="C332" s="299"/>
    </row>
    <row r="333" spans="1:3" s="1" customFormat="1" ht="16.5" customHeight="1">
      <c r="A333" s="11" t="s">
        <v>716</v>
      </c>
      <c r="B333" s="9">
        <v>0</v>
      </c>
      <c r="C333" s="299"/>
    </row>
    <row r="334" spans="1:3" s="1" customFormat="1" ht="16.5" customHeight="1">
      <c r="A334" s="11" t="s">
        <v>717</v>
      </c>
      <c r="B334" s="9">
        <v>0</v>
      </c>
      <c r="C334" s="299"/>
    </row>
    <row r="335" spans="1:3" s="1" customFormat="1" ht="16.5" customHeight="1">
      <c r="A335" s="11" t="s">
        <v>917</v>
      </c>
      <c r="B335" s="9">
        <v>0</v>
      </c>
      <c r="C335" s="299"/>
    </row>
    <row r="336" spans="1:3" s="1" customFormat="1" ht="16.5" customHeight="1">
      <c r="A336" s="11" t="s">
        <v>918</v>
      </c>
      <c r="B336" s="9">
        <v>0</v>
      </c>
      <c r="C336" s="299"/>
    </row>
    <row r="337" spans="1:3" s="1" customFormat="1" ht="16.5" customHeight="1">
      <c r="A337" s="11" t="s">
        <v>724</v>
      </c>
      <c r="B337" s="9">
        <v>0</v>
      </c>
      <c r="C337" s="299"/>
    </row>
    <row r="338" spans="1:3" s="1" customFormat="1" ht="16.5" customHeight="1">
      <c r="A338" s="11" t="s">
        <v>919</v>
      </c>
      <c r="B338" s="9">
        <v>311</v>
      </c>
      <c r="C338" s="299"/>
    </row>
    <row r="339" spans="1:3" s="1" customFormat="1" ht="16.5" customHeight="1">
      <c r="A339" s="97" t="s">
        <v>920</v>
      </c>
      <c r="B339" s="9">
        <f>SUM(B340:B347)</f>
        <v>4561</v>
      </c>
      <c r="C339" s="299"/>
    </row>
    <row r="340" spans="1:3" s="1" customFormat="1" ht="16.5" customHeight="1">
      <c r="A340" s="11" t="s">
        <v>715</v>
      </c>
      <c r="B340" s="9">
        <v>3154</v>
      </c>
      <c r="C340" s="299"/>
    </row>
    <row r="341" spans="1:3" s="1" customFormat="1" ht="16.5" customHeight="1">
      <c r="A341" s="11" t="s">
        <v>716</v>
      </c>
      <c r="B341" s="9">
        <v>0</v>
      </c>
      <c r="C341" s="299"/>
    </row>
    <row r="342" spans="1:3" s="1" customFormat="1" ht="16.5" customHeight="1">
      <c r="A342" s="11" t="s">
        <v>717</v>
      </c>
      <c r="B342" s="9">
        <v>0</v>
      </c>
      <c r="C342" s="299"/>
    </row>
    <row r="343" spans="1:3" s="1" customFormat="1" ht="16.5" customHeight="1">
      <c r="A343" s="11" t="s">
        <v>921</v>
      </c>
      <c r="B343" s="9">
        <v>0</v>
      </c>
      <c r="C343" s="299"/>
    </row>
    <row r="344" spans="1:3" s="1" customFormat="1" ht="16.5" customHeight="1">
      <c r="A344" s="11" t="s">
        <v>922</v>
      </c>
      <c r="B344" s="9">
        <v>0</v>
      </c>
      <c r="C344" s="299"/>
    </row>
    <row r="345" spans="1:3" s="1" customFormat="1" ht="16.5" customHeight="1">
      <c r="A345" s="11" t="s">
        <v>923</v>
      </c>
      <c r="B345" s="9">
        <v>0</v>
      </c>
      <c r="C345" s="299"/>
    </row>
    <row r="346" spans="1:3" s="1" customFormat="1" ht="16.5" customHeight="1">
      <c r="A346" s="11" t="s">
        <v>724</v>
      </c>
      <c r="B346" s="9">
        <v>0</v>
      </c>
      <c r="C346" s="299"/>
    </row>
    <row r="347" spans="1:3" s="1" customFormat="1" ht="16.5" customHeight="1">
      <c r="A347" s="11" t="s">
        <v>924</v>
      </c>
      <c r="B347" s="9">
        <v>1407</v>
      </c>
      <c r="C347" s="299"/>
    </row>
    <row r="348" spans="1:3" s="1" customFormat="1" ht="16.5" customHeight="1">
      <c r="A348" s="97" t="s">
        <v>925</v>
      </c>
      <c r="B348" s="9">
        <f>SUM(B349:B363)</f>
        <v>1565</v>
      </c>
      <c r="C348" s="299"/>
    </row>
    <row r="349" spans="1:3" s="1" customFormat="1" ht="16.5" customHeight="1">
      <c r="A349" s="11" t="s">
        <v>715</v>
      </c>
      <c r="B349" s="9">
        <v>1242</v>
      </c>
      <c r="C349" s="299"/>
    </row>
    <row r="350" spans="1:3" s="1" customFormat="1" ht="16.5" customHeight="1">
      <c r="A350" s="11" t="s">
        <v>716</v>
      </c>
      <c r="B350" s="9">
        <v>0</v>
      </c>
      <c r="C350" s="299"/>
    </row>
    <row r="351" spans="1:3" s="1" customFormat="1" ht="16.5" customHeight="1">
      <c r="A351" s="11" t="s">
        <v>717</v>
      </c>
      <c r="B351" s="9">
        <v>0</v>
      </c>
      <c r="C351" s="299"/>
    </row>
    <row r="352" spans="1:3" s="1" customFormat="1" ht="16.5" customHeight="1">
      <c r="A352" s="11" t="s">
        <v>926</v>
      </c>
      <c r="B352" s="9">
        <v>5</v>
      </c>
      <c r="C352" s="299"/>
    </row>
    <row r="353" spans="1:3" s="1" customFormat="1" ht="16.5" customHeight="1">
      <c r="A353" s="11" t="s">
        <v>927</v>
      </c>
      <c r="B353" s="9">
        <v>0</v>
      </c>
      <c r="C353" s="299"/>
    </row>
    <row r="354" spans="1:3" s="1" customFormat="1" ht="16.5" customHeight="1">
      <c r="A354" s="11" t="s">
        <v>928</v>
      </c>
      <c r="B354" s="9">
        <v>0</v>
      </c>
      <c r="C354" s="299"/>
    </row>
    <row r="355" spans="1:3" s="1" customFormat="1" ht="16.5" customHeight="1">
      <c r="A355" s="11" t="s">
        <v>929</v>
      </c>
      <c r="B355" s="9">
        <v>56</v>
      </c>
      <c r="C355" s="299"/>
    </row>
    <row r="356" spans="1:3" s="1" customFormat="1" ht="16.5" customHeight="1">
      <c r="A356" s="11" t="s">
        <v>930</v>
      </c>
      <c r="B356" s="9">
        <v>0</v>
      </c>
      <c r="C356" s="299"/>
    </row>
    <row r="357" spans="1:3" s="1" customFormat="1" ht="16.5" customHeight="1">
      <c r="A357" s="11" t="s">
        <v>931</v>
      </c>
      <c r="B357" s="9">
        <v>0</v>
      </c>
      <c r="C357" s="299"/>
    </row>
    <row r="358" spans="1:3" s="1" customFormat="1" ht="16.5" customHeight="1">
      <c r="A358" s="11" t="s">
        <v>932</v>
      </c>
      <c r="B358" s="9">
        <v>34</v>
      </c>
      <c r="C358" s="299"/>
    </row>
    <row r="359" spans="1:3" s="1" customFormat="1" ht="16.5" customHeight="1">
      <c r="A359" s="11" t="s">
        <v>933</v>
      </c>
      <c r="B359" s="9">
        <v>0</v>
      </c>
      <c r="C359" s="299"/>
    </row>
    <row r="360" spans="1:3" s="1" customFormat="1" ht="16.5" customHeight="1">
      <c r="A360" s="11" t="s">
        <v>934</v>
      </c>
      <c r="B360" s="9">
        <v>0</v>
      </c>
      <c r="C360" s="299"/>
    </row>
    <row r="361" spans="1:3" s="1" customFormat="1" ht="16.5" customHeight="1">
      <c r="A361" s="11" t="s">
        <v>756</v>
      </c>
      <c r="B361" s="9">
        <v>0</v>
      </c>
      <c r="C361" s="299"/>
    </row>
    <row r="362" spans="1:3" s="1" customFormat="1" ht="16.5" customHeight="1">
      <c r="A362" s="11" t="s">
        <v>724</v>
      </c>
      <c r="B362" s="9">
        <v>0</v>
      </c>
      <c r="C362" s="299"/>
    </row>
    <row r="363" spans="1:3" s="1" customFormat="1" ht="16.5" customHeight="1">
      <c r="A363" s="11" t="s">
        <v>935</v>
      </c>
      <c r="B363" s="9">
        <v>228</v>
      </c>
      <c r="C363" s="299"/>
    </row>
    <row r="364" spans="1:3" s="1" customFormat="1" ht="16.5" customHeight="1">
      <c r="A364" s="97" t="s">
        <v>936</v>
      </c>
      <c r="B364" s="9">
        <f>SUM(B365:B373)</f>
        <v>0</v>
      </c>
      <c r="C364" s="299"/>
    </row>
    <row r="365" spans="1:3" s="1" customFormat="1" ht="16.5" customHeight="1">
      <c r="A365" s="11" t="s">
        <v>715</v>
      </c>
      <c r="B365" s="9">
        <v>0</v>
      </c>
      <c r="C365" s="299"/>
    </row>
    <row r="366" spans="1:3" s="1" customFormat="1" ht="16.5" customHeight="1">
      <c r="A366" s="11" t="s">
        <v>716</v>
      </c>
      <c r="B366" s="9">
        <v>0</v>
      </c>
      <c r="C366" s="299"/>
    </row>
    <row r="367" spans="1:3" s="1" customFormat="1" ht="16.5" customHeight="1">
      <c r="A367" s="11" t="s">
        <v>717</v>
      </c>
      <c r="B367" s="9">
        <v>0</v>
      </c>
      <c r="C367" s="299"/>
    </row>
    <row r="368" spans="1:3" s="1" customFormat="1" ht="16.5" customHeight="1">
      <c r="A368" s="11" t="s">
        <v>937</v>
      </c>
      <c r="B368" s="9">
        <v>0</v>
      </c>
      <c r="C368" s="299"/>
    </row>
    <row r="369" spans="1:3" s="1" customFormat="1" ht="16.5" customHeight="1">
      <c r="A369" s="11" t="s">
        <v>938</v>
      </c>
      <c r="B369" s="9">
        <v>0</v>
      </c>
      <c r="C369" s="299"/>
    </row>
    <row r="370" spans="1:3" s="1" customFormat="1" ht="16.5" customHeight="1">
      <c r="A370" s="11" t="s">
        <v>939</v>
      </c>
      <c r="B370" s="9">
        <v>0</v>
      </c>
      <c r="C370" s="299"/>
    </row>
    <row r="371" spans="1:3" s="1" customFormat="1" ht="16.5" customHeight="1">
      <c r="A371" s="11" t="s">
        <v>756</v>
      </c>
      <c r="B371" s="9">
        <v>0</v>
      </c>
      <c r="C371" s="299"/>
    </row>
    <row r="372" spans="1:3" s="1" customFormat="1" ht="16.5" customHeight="1">
      <c r="A372" s="11" t="s">
        <v>724</v>
      </c>
      <c r="B372" s="9">
        <v>0</v>
      </c>
      <c r="C372" s="299"/>
    </row>
    <row r="373" spans="1:3" s="1" customFormat="1" ht="16.5" customHeight="1">
      <c r="A373" s="11" t="s">
        <v>940</v>
      </c>
      <c r="B373" s="9">
        <v>0</v>
      </c>
      <c r="C373" s="299"/>
    </row>
    <row r="374" spans="1:3" s="1" customFormat="1" ht="16.5" customHeight="1">
      <c r="A374" s="97" t="s">
        <v>941</v>
      </c>
      <c r="B374" s="9">
        <f>SUM(B375:B383)</f>
        <v>0</v>
      </c>
      <c r="C374" s="299"/>
    </row>
    <row r="375" spans="1:3" s="1" customFormat="1" ht="16.5" customHeight="1">
      <c r="A375" s="11" t="s">
        <v>715</v>
      </c>
      <c r="B375" s="9">
        <v>0</v>
      </c>
      <c r="C375" s="299"/>
    </row>
    <row r="376" spans="1:3" s="1" customFormat="1" ht="16.5" customHeight="1">
      <c r="A376" s="11" t="s">
        <v>716</v>
      </c>
      <c r="B376" s="9">
        <v>0</v>
      </c>
      <c r="C376" s="299"/>
    </row>
    <row r="377" spans="1:3" s="1" customFormat="1" ht="16.5" customHeight="1">
      <c r="A377" s="11" t="s">
        <v>717</v>
      </c>
      <c r="B377" s="9">
        <v>0</v>
      </c>
      <c r="C377" s="299"/>
    </row>
    <row r="378" spans="1:3" s="1" customFormat="1" ht="16.5" customHeight="1">
      <c r="A378" s="11" t="s">
        <v>942</v>
      </c>
      <c r="B378" s="9">
        <v>0</v>
      </c>
      <c r="C378" s="299"/>
    </row>
    <row r="379" spans="1:3" s="1" customFormat="1" ht="16.5" customHeight="1">
      <c r="A379" s="11" t="s">
        <v>943</v>
      </c>
      <c r="B379" s="9">
        <v>0</v>
      </c>
      <c r="C379" s="299"/>
    </row>
    <row r="380" spans="1:3" s="1" customFormat="1" ht="16.5" customHeight="1">
      <c r="A380" s="11" t="s">
        <v>944</v>
      </c>
      <c r="B380" s="9">
        <v>0</v>
      </c>
      <c r="C380" s="299"/>
    </row>
    <row r="381" spans="1:3" s="1" customFormat="1" ht="16.5" customHeight="1">
      <c r="A381" s="11" t="s">
        <v>756</v>
      </c>
      <c r="B381" s="9">
        <v>0</v>
      </c>
      <c r="C381" s="299"/>
    </row>
    <row r="382" spans="1:3" s="1" customFormat="1" ht="16.5" customHeight="1">
      <c r="A382" s="11" t="s">
        <v>724</v>
      </c>
      <c r="B382" s="9">
        <v>0</v>
      </c>
      <c r="C382" s="299"/>
    </row>
    <row r="383" spans="1:3" s="1" customFormat="1" ht="16.5" customHeight="1">
      <c r="A383" s="11" t="s">
        <v>945</v>
      </c>
      <c r="B383" s="9">
        <v>0</v>
      </c>
      <c r="C383" s="299"/>
    </row>
    <row r="384" spans="1:3" s="1" customFormat="1" ht="16.5" customHeight="1">
      <c r="A384" s="97" t="s">
        <v>946</v>
      </c>
      <c r="B384" s="9">
        <f>SUM(B385:B391)</f>
        <v>0</v>
      </c>
      <c r="C384" s="299"/>
    </row>
    <row r="385" spans="1:3" s="1" customFormat="1" ht="16.5" customHeight="1">
      <c r="A385" s="11" t="s">
        <v>715</v>
      </c>
      <c r="B385" s="9">
        <v>0</v>
      </c>
      <c r="C385" s="299"/>
    </row>
    <row r="386" spans="1:3" s="1" customFormat="1" ht="16.5" customHeight="1">
      <c r="A386" s="11" t="s">
        <v>716</v>
      </c>
      <c r="B386" s="9">
        <v>0</v>
      </c>
      <c r="C386" s="299"/>
    </row>
    <row r="387" spans="1:3" s="1" customFormat="1" ht="16.5" customHeight="1">
      <c r="A387" s="11" t="s">
        <v>717</v>
      </c>
      <c r="B387" s="9">
        <v>0</v>
      </c>
      <c r="C387" s="299"/>
    </row>
    <row r="388" spans="1:3" s="1" customFormat="1" ht="16.5" customHeight="1">
      <c r="A388" s="11" t="s">
        <v>947</v>
      </c>
      <c r="B388" s="9">
        <v>0</v>
      </c>
      <c r="C388" s="299"/>
    </row>
    <row r="389" spans="1:3" s="1" customFormat="1" ht="16.5" customHeight="1">
      <c r="A389" s="11" t="s">
        <v>948</v>
      </c>
      <c r="B389" s="9">
        <v>0</v>
      </c>
      <c r="C389" s="299"/>
    </row>
    <row r="390" spans="1:3" s="1" customFormat="1" ht="16.5" customHeight="1">
      <c r="A390" s="11" t="s">
        <v>724</v>
      </c>
      <c r="B390" s="9">
        <v>0</v>
      </c>
      <c r="C390" s="299"/>
    </row>
    <row r="391" spans="1:3" s="1" customFormat="1" ht="16.5" customHeight="1">
      <c r="A391" s="11" t="s">
        <v>949</v>
      </c>
      <c r="B391" s="9">
        <v>0</v>
      </c>
      <c r="C391" s="299"/>
    </row>
    <row r="392" spans="1:3" s="1" customFormat="1" ht="16.5" customHeight="1">
      <c r="A392" s="97" t="s">
        <v>950</v>
      </c>
      <c r="B392" s="9">
        <f>SUM(B393:B397)</f>
        <v>0</v>
      </c>
      <c r="C392" s="299"/>
    </row>
    <row r="393" spans="1:3" s="1" customFormat="1" ht="16.5" customHeight="1">
      <c r="A393" s="11" t="s">
        <v>715</v>
      </c>
      <c r="B393" s="9">
        <v>0</v>
      </c>
      <c r="C393" s="299"/>
    </row>
    <row r="394" spans="1:3" s="1" customFormat="1" ht="16.5" customHeight="1">
      <c r="A394" s="11" t="s">
        <v>716</v>
      </c>
      <c r="B394" s="9">
        <v>0</v>
      </c>
      <c r="C394" s="299"/>
    </row>
    <row r="395" spans="1:3" s="1" customFormat="1" ht="16.5" customHeight="1">
      <c r="A395" s="11" t="s">
        <v>756</v>
      </c>
      <c r="B395" s="9">
        <v>0</v>
      </c>
      <c r="C395" s="299"/>
    </row>
    <row r="396" spans="1:3" s="1" customFormat="1" ht="16.5" customHeight="1">
      <c r="A396" s="11" t="s">
        <v>951</v>
      </c>
      <c r="B396" s="9">
        <v>0</v>
      </c>
      <c r="C396" s="299"/>
    </row>
    <row r="397" spans="1:3" s="1" customFormat="1" ht="16.5" customHeight="1">
      <c r="A397" s="11" t="s">
        <v>952</v>
      </c>
      <c r="B397" s="9">
        <v>0</v>
      </c>
      <c r="C397" s="299"/>
    </row>
    <row r="398" spans="1:3" s="1" customFormat="1" ht="16.5" customHeight="1">
      <c r="A398" s="97" t="s">
        <v>953</v>
      </c>
      <c r="B398" s="9">
        <f>B399</f>
        <v>0</v>
      </c>
      <c r="C398" s="299"/>
    </row>
    <row r="399" spans="1:3" s="1" customFormat="1" ht="16.5" customHeight="1">
      <c r="A399" s="11" t="s">
        <v>954</v>
      </c>
      <c r="B399" s="9">
        <v>0</v>
      </c>
      <c r="C399" s="299"/>
    </row>
    <row r="400" spans="1:3" s="1" customFormat="1" ht="16.5" customHeight="1">
      <c r="A400" s="97" t="s">
        <v>955</v>
      </c>
      <c r="B400" s="9">
        <f>SUM(B401,B406,B415,B421,B427,B431,B435,B439,B445,B452)</f>
        <v>129190</v>
      </c>
      <c r="C400" s="299"/>
    </row>
    <row r="401" spans="1:3" s="1" customFormat="1" ht="16.5" customHeight="1">
      <c r="A401" s="97" t="s">
        <v>956</v>
      </c>
      <c r="B401" s="9">
        <f>SUM(B402:B405)</f>
        <v>453</v>
      </c>
      <c r="C401" s="299"/>
    </row>
    <row r="402" spans="1:3" s="1" customFormat="1" ht="16.5" customHeight="1">
      <c r="A402" s="11" t="s">
        <v>715</v>
      </c>
      <c r="B402" s="9">
        <v>313</v>
      </c>
      <c r="C402" s="299"/>
    </row>
    <row r="403" spans="1:3" s="1" customFormat="1" ht="16.5" customHeight="1">
      <c r="A403" s="11" t="s">
        <v>716</v>
      </c>
      <c r="B403" s="9">
        <v>140</v>
      </c>
      <c r="C403" s="299"/>
    </row>
    <row r="404" spans="1:3" s="1" customFormat="1" ht="16.5" customHeight="1">
      <c r="A404" s="11" t="s">
        <v>717</v>
      </c>
      <c r="B404" s="9">
        <v>0</v>
      </c>
      <c r="C404" s="299"/>
    </row>
    <row r="405" spans="1:3" s="1" customFormat="1" ht="16.5" customHeight="1">
      <c r="A405" s="11" t="s">
        <v>957</v>
      </c>
      <c r="B405" s="9">
        <v>0</v>
      </c>
      <c r="C405" s="299"/>
    </row>
    <row r="406" spans="1:3" s="1" customFormat="1" ht="16.5" customHeight="1">
      <c r="A406" s="97" t="s">
        <v>958</v>
      </c>
      <c r="B406" s="9">
        <f>SUM(B407:B414)</f>
        <v>105335</v>
      </c>
      <c r="C406" s="299"/>
    </row>
    <row r="407" spans="1:3" s="1" customFormat="1" ht="16.5" customHeight="1">
      <c r="A407" s="11" t="s">
        <v>959</v>
      </c>
      <c r="B407" s="9">
        <v>3739</v>
      </c>
      <c r="C407" s="299"/>
    </row>
    <row r="408" spans="1:3" s="1" customFormat="1" ht="16.5" customHeight="1">
      <c r="A408" s="11" t="s">
        <v>960</v>
      </c>
      <c r="B408" s="9">
        <v>81388</v>
      </c>
      <c r="C408" s="299"/>
    </row>
    <row r="409" spans="1:3" s="1" customFormat="1" ht="16.5" customHeight="1">
      <c r="A409" s="11" t="s">
        <v>961</v>
      </c>
      <c r="B409" s="9">
        <v>6753</v>
      </c>
      <c r="C409" s="299"/>
    </row>
    <row r="410" spans="1:3" s="1" customFormat="1" ht="16.5" customHeight="1">
      <c r="A410" s="11" t="s">
        <v>962</v>
      </c>
      <c r="B410" s="9">
        <v>10840</v>
      </c>
      <c r="C410" s="299"/>
    </row>
    <row r="411" spans="1:3" s="1" customFormat="1" ht="16.5" customHeight="1">
      <c r="A411" s="11" t="s">
        <v>963</v>
      </c>
      <c r="B411" s="9">
        <v>7</v>
      </c>
      <c r="C411" s="299"/>
    </row>
    <row r="412" spans="1:3" s="1" customFormat="1" ht="16.5" customHeight="1">
      <c r="A412" s="11" t="s">
        <v>964</v>
      </c>
      <c r="B412" s="9">
        <v>0</v>
      </c>
      <c r="C412" s="299"/>
    </row>
    <row r="413" spans="1:3" s="1" customFormat="1" ht="16.5" customHeight="1">
      <c r="A413" s="11" t="s">
        <v>965</v>
      </c>
      <c r="B413" s="9">
        <v>0</v>
      </c>
      <c r="C413" s="299"/>
    </row>
    <row r="414" spans="1:3" s="1" customFormat="1" ht="16.5" customHeight="1">
      <c r="A414" s="11" t="s">
        <v>966</v>
      </c>
      <c r="B414" s="9">
        <v>2608</v>
      </c>
      <c r="C414" s="299"/>
    </row>
    <row r="415" spans="1:3" s="1" customFormat="1" ht="16.5" customHeight="1">
      <c r="A415" s="97" t="s">
        <v>967</v>
      </c>
      <c r="B415" s="9">
        <f>SUM(B416:B420)</f>
        <v>4025</v>
      </c>
      <c r="C415" s="299"/>
    </row>
    <row r="416" spans="1:3" s="1" customFormat="1" ht="16.5" customHeight="1">
      <c r="A416" s="11" t="s">
        <v>968</v>
      </c>
      <c r="B416" s="9">
        <v>0</v>
      </c>
      <c r="C416" s="299"/>
    </row>
    <row r="417" spans="1:3" s="1" customFormat="1" ht="16.5" customHeight="1">
      <c r="A417" s="11" t="s">
        <v>969</v>
      </c>
      <c r="B417" s="9">
        <v>4025</v>
      </c>
      <c r="C417" s="299"/>
    </row>
    <row r="418" spans="1:3" s="1" customFormat="1" ht="16.5" customHeight="1">
      <c r="A418" s="11" t="s">
        <v>970</v>
      </c>
      <c r="B418" s="9">
        <v>0</v>
      </c>
      <c r="C418" s="299"/>
    </row>
    <row r="419" spans="1:3" s="1" customFormat="1" ht="16.5" customHeight="1">
      <c r="A419" s="11" t="s">
        <v>971</v>
      </c>
      <c r="B419" s="9">
        <v>0</v>
      </c>
      <c r="C419" s="299"/>
    </row>
    <row r="420" spans="1:3" s="1" customFormat="1" ht="16.5" customHeight="1">
      <c r="A420" s="11" t="s">
        <v>972</v>
      </c>
      <c r="B420" s="9">
        <v>0</v>
      </c>
      <c r="C420" s="299"/>
    </row>
    <row r="421" spans="1:3" s="1" customFormat="1" ht="16.5" customHeight="1">
      <c r="A421" s="97" t="s">
        <v>973</v>
      </c>
      <c r="B421" s="9">
        <f>SUM(B422:B426)</f>
        <v>0</v>
      </c>
      <c r="C421" s="299"/>
    </row>
    <row r="422" spans="1:3" s="1" customFormat="1" ht="16.5" customHeight="1">
      <c r="A422" s="11" t="s">
        <v>974</v>
      </c>
      <c r="B422" s="9">
        <v>0</v>
      </c>
      <c r="C422" s="299"/>
    </row>
    <row r="423" spans="1:3" s="1" customFormat="1" ht="16.5" customHeight="1">
      <c r="A423" s="11" t="s">
        <v>975</v>
      </c>
      <c r="B423" s="9">
        <v>0</v>
      </c>
      <c r="C423" s="299"/>
    </row>
    <row r="424" spans="1:3" s="1" customFormat="1" ht="16.5" customHeight="1">
      <c r="A424" s="11" t="s">
        <v>976</v>
      </c>
      <c r="B424" s="9">
        <v>0</v>
      </c>
      <c r="C424" s="299"/>
    </row>
    <row r="425" spans="1:3" s="1" customFormat="1" ht="16.5" customHeight="1">
      <c r="A425" s="11" t="s">
        <v>977</v>
      </c>
      <c r="B425" s="9">
        <v>0</v>
      </c>
      <c r="C425" s="299"/>
    </row>
    <row r="426" spans="1:3" s="1" customFormat="1" ht="16.5" customHeight="1">
      <c r="A426" s="11" t="s">
        <v>978</v>
      </c>
      <c r="B426" s="9">
        <v>0</v>
      </c>
      <c r="C426" s="299"/>
    </row>
    <row r="427" spans="1:3" s="1" customFormat="1" ht="16.5" customHeight="1">
      <c r="A427" s="97" t="s">
        <v>979</v>
      </c>
      <c r="B427" s="9">
        <f>SUM(B428:B430)</f>
        <v>0</v>
      </c>
      <c r="C427" s="299"/>
    </row>
    <row r="428" spans="1:3" s="1" customFormat="1" ht="16.5" customHeight="1">
      <c r="A428" s="11" t="s">
        <v>980</v>
      </c>
      <c r="B428" s="9">
        <v>0</v>
      </c>
      <c r="C428" s="299"/>
    </row>
    <row r="429" spans="1:3" s="1" customFormat="1" ht="16.5" customHeight="1">
      <c r="A429" s="11" t="s">
        <v>981</v>
      </c>
      <c r="B429" s="9">
        <v>0</v>
      </c>
      <c r="C429" s="299"/>
    </row>
    <row r="430" spans="1:3" s="1" customFormat="1" ht="16.5" customHeight="1">
      <c r="A430" s="11" t="s">
        <v>982</v>
      </c>
      <c r="B430" s="9">
        <v>0</v>
      </c>
      <c r="C430" s="299"/>
    </row>
    <row r="431" spans="1:3" s="1" customFormat="1" ht="16.5" customHeight="1">
      <c r="A431" s="97" t="s">
        <v>983</v>
      </c>
      <c r="B431" s="9">
        <f>SUM(B432:B434)</f>
        <v>0</v>
      </c>
      <c r="C431" s="299"/>
    </row>
    <row r="432" spans="1:3" s="1" customFormat="1" ht="16.5" customHeight="1">
      <c r="A432" s="11" t="s">
        <v>984</v>
      </c>
      <c r="B432" s="9">
        <v>0</v>
      </c>
      <c r="C432" s="299"/>
    </row>
    <row r="433" spans="1:3" s="1" customFormat="1" ht="16.5" customHeight="1">
      <c r="A433" s="11" t="s">
        <v>985</v>
      </c>
      <c r="B433" s="9">
        <v>0</v>
      </c>
      <c r="C433" s="299"/>
    </row>
    <row r="434" spans="1:3" s="1" customFormat="1" ht="16.5" customHeight="1">
      <c r="A434" s="11" t="s">
        <v>986</v>
      </c>
      <c r="B434" s="9">
        <v>0</v>
      </c>
      <c r="C434" s="299"/>
    </row>
    <row r="435" spans="1:3" s="1" customFormat="1" ht="16.5" customHeight="1">
      <c r="A435" s="97" t="s">
        <v>987</v>
      </c>
      <c r="B435" s="9">
        <f>SUM(B436:B438)</f>
        <v>151</v>
      </c>
      <c r="C435" s="299"/>
    </row>
    <row r="436" spans="1:3" s="1" customFormat="1" ht="16.5" customHeight="1">
      <c r="A436" s="11" t="s">
        <v>988</v>
      </c>
      <c r="B436" s="9">
        <v>151</v>
      </c>
      <c r="C436" s="299"/>
    </row>
    <row r="437" spans="1:3" s="1" customFormat="1" ht="16.5" customHeight="1">
      <c r="A437" s="11" t="s">
        <v>989</v>
      </c>
      <c r="B437" s="9">
        <v>0</v>
      </c>
      <c r="C437" s="299"/>
    </row>
    <row r="438" spans="1:3" s="1" customFormat="1" ht="16.5" customHeight="1">
      <c r="A438" s="11" t="s">
        <v>990</v>
      </c>
      <c r="B438" s="9">
        <v>0</v>
      </c>
      <c r="C438" s="299"/>
    </row>
    <row r="439" spans="1:3" s="1" customFormat="1" ht="16.5" customHeight="1">
      <c r="A439" s="97" t="s">
        <v>991</v>
      </c>
      <c r="B439" s="9">
        <f>SUM(B440:B444)</f>
        <v>8767</v>
      </c>
      <c r="C439" s="299"/>
    </row>
    <row r="440" spans="1:3" s="1" customFormat="1" ht="16.5" customHeight="1">
      <c r="A440" s="11" t="s">
        <v>992</v>
      </c>
      <c r="B440" s="9">
        <v>469</v>
      </c>
      <c r="C440" s="299"/>
    </row>
    <row r="441" spans="1:3" s="1" customFormat="1" ht="16.5" customHeight="1">
      <c r="A441" s="11" t="s">
        <v>993</v>
      </c>
      <c r="B441" s="9">
        <v>8298</v>
      </c>
      <c r="C441" s="299"/>
    </row>
    <row r="442" spans="1:3" s="1" customFormat="1" ht="16.5" customHeight="1">
      <c r="A442" s="11" t="s">
        <v>994</v>
      </c>
      <c r="B442" s="9">
        <v>0</v>
      </c>
      <c r="C442" s="299"/>
    </row>
    <row r="443" spans="1:3" s="1" customFormat="1" ht="16.5" customHeight="1">
      <c r="A443" s="11" t="s">
        <v>995</v>
      </c>
      <c r="B443" s="9">
        <v>0</v>
      </c>
      <c r="C443" s="299"/>
    </row>
    <row r="444" spans="1:3" s="1" customFormat="1" ht="16.5" customHeight="1">
      <c r="A444" s="11" t="s">
        <v>996</v>
      </c>
      <c r="B444" s="9">
        <v>0</v>
      </c>
      <c r="C444" s="299"/>
    </row>
    <row r="445" spans="1:3" s="1" customFormat="1" ht="16.5" customHeight="1">
      <c r="A445" s="97" t="s">
        <v>997</v>
      </c>
      <c r="B445" s="9">
        <f>SUM(B446:B451)</f>
        <v>8316</v>
      </c>
      <c r="C445" s="299"/>
    </row>
    <row r="446" spans="1:3" s="1" customFormat="1" ht="16.5" customHeight="1">
      <c r="A446" s="11" t="s">
        <v>998</v>
      </c>
      <c r="B446" s="9">
        <v>1964</v>
      </c>
      <c r="C446" s="299"/>
    </row>
    <row r="447" spans="1:3" s="1" customFormat="1" ht="16.5" customHeight="1">
      <c r="A447" s="11" t="s">
        <v>999</v>
      </c>
      <c r="B447" s="9">
        <v>0</v>
      </c>
      <c r="C447" s="299"/>
    </row>
    <row r="448" spans="1:3" s="1" customFormat="1" ht="16.5" customHeight="1">
      <c r="A448" s="11" t="s">
        <v>1000</v>
      </c>
      <c r="B448" s="9">
        <v>2518</v>
      </c>
      <c r="C448" s="299"/>
    </row>
    <row r="449" spans="1:3" s="1" customFormat="1" ht="16.5" customHeight="1">
      <c r="A449" s="11" t="s">
        <v>1001</v>
      </c>
      <c r="B449" s="9">
        <v>0</v>
      </c>
      <c r="C449" s="299"/>
    </row>
    <row r="450" spans="1:3" s="1" customFormat="1" ht="16.5" customHeight="1">
      <c r="A450" s="11" t="s">
        <v>1002</v>
      </c>
      <c r="B450" s="9">
        <v>0</v>
      </c>
      <c r="C450" s="299"/>
    </row>
    <row r="451" spans="1:3" s="1" customFormat="1" ht="16.5" customHeight="1">
      <c r="A451" s="11" t="s">
        <v>1003</v>
      </c>
      <c r="B451" s="9">
        <v>3834</v>
      </c>
      <c r="C451" s="299"/>
    </row>
    <row r="452" spans="1:3" s="1" customFormat="1" ht="16.5" customHeight="1">
      <c r="A452" s="97" t="s">
        <v>1004</v>
      </c>
      <c r="B452" s="9">
        <f>B453</f>
        <v>2143</v>
      </c>
      <c r="C452" s="299"/>
    </row>
    <row r="453" spans="1:3" s="1" customFormat="1" ht="16.5" customHeight="1">
      <c r="A453" s="11" t="s">
        <v>1005</v>
      </c>
      <c r="B453" s="9">
        <v>2143</v>
      </c>
      <c r="C453" s="299"/>
    </row>
    <row r="454" spans="1:3" s="1" customFormat="1" ht="16.5" customHeight="1">
      <c r="A454" s="97" t="s">
        <v>1006</v>
      </c>
      <c r="B454" s="9">
        <f>SUM(B455,B460,B468,B474,B478,B483,B488,B495,B499,B503)</f>
        <v>8536</v>
      </c>
      <c r="C454" s="299"/>
    </row>
    <row r="455" spans="1:3" s="1" customFormat="1" ht="16.5" customHeight="1">
      <c r="A455" s="97" t="s">
        <v>1007</v>
      </c>
      <c r="B455" s="9">
        <f>SUM(B456:B459)</f>
        <v>1055</v>
      </c>
      <c r="C455" s="299"/>
    </row>
    <row r="456" spans="1:3" s="1" customFormat="1" ht="16.5" customHeight="1">
      <c r="A456" s="11" t="s">
        <v>715</v>
      </c>
      <c r="B456" s="9">
        <v>526</v>
      </c>
      <c r="C456" s="299"/>
    </row>
    <row r="457" spans="1:3" s="1" customFormat="1" ht="16.5" customHeight="1">
      <c r="A457" s="11" t="s">
        <v>716</v>
      </c>
      <c r="B457" s="9">
        <v>0</v>
      </c>
      <c r="C457" s="299"/>
    </row>
    <row r="458" spans="1:3" s="1" customFormat="1" ht="16.5" customHeight="1">
      <c r="A458" s="11" t="s">
        <v>717</v>
      </c>
      <c r="B458" s="9">
        <v>0</v>
      </c>
      <c r="C458" s="299"/>
    </row>
    <row r="459" spans="1:3" s="1" customFormat="1" ht="16.5" customHeight="1">
      <c r="A459" s="11" t="s">
        <v>1008</v>
      </c>
      <c r="B459" s="9">
        <v>529</v>
      </c>
      <c r="C459" s="299"/>
    </row>
    <row r="460" spans="1:3" s="1" customFormat="1" ht="16.5" customHeight="1">
      <c r="A460" s="97" t="s">
        <v>1009</v>
      </c>
      <c r="B460" s="9">
        <f>SUM(B461:B467)</f>
        <v>0</v>
      </c>
      <c r="C460" s="299"/>
    </row>
    <row r="461" spans="1:3" s="1" customFormat="1" ht="16.5" customHeight="1">
      <c r="A461" s="11" t="s">
        <v>1010</v>
      </c>
      <c r="B461" s="9">
        <v>0</v>
      </c>
      <c r="C461" s="299"/>
    </row>
    <row r="462" spans="1:3" s="1" customFormat="1" ht="16.5" customHeight="1">
      <c r="A462" s="11" t="s">
        <v>1011</v>
      </c>
      <c r="B462" s="9">
        <v>0</v>
      </c>
      <c r="C462" s="299"/>
    </row>
    <row r="463" spans="1:3" s="1" customFormat="1" ht="16.5" customHeight="1">
      <c r="A463" s="11" t="s">
        <v>1012</v>
      </c>
      <c r="B463" s="9">
        <v>0</v>
      </c>
      <c r="C463" s="299"/>
    </row>
    <row r="464" spans="1:3" s="1" customFormat="1" ht="16.5" customHeight="1">
      <c r="A464" s="11" t="s">
        <v>1013</v>
      </c>
      <c r="B464" s="9">
        <v>0</v>
      </c>
      <c r="C464" s="299"/>
    </row>
    <row r="465" spans="1:3" s="1" customFormat="1" ht="16.5" customHeight="1">
      <c r="A465" s="11" t="s">
        <v>1014</v>
      </c>
      <c r="B465" s="9">
        <v>0</v>
      </c>
      <c r="C465" s="299"/>
    </row>
    <row r="466" spans="1:3" s="1" customFormat="1" ht="16.5" customHeight="1">
      <c r="A466" s="11" t="s">
        <v>1015</v>
      </c>
      <c r="B466" s="9">
        <v>0</v>
      </c>
      <c r="C466" s="299"/>
    </row>
    <row r="467" spans="1:3" s="1" customFormat="1" ht="16.5" customHeight="1">
      <c r="A467" s="11" t="s">
        <v>1016</v>
      </c>
      <c r="B467" s="9">
        <v>0</v>
      </c>
      <c r="C467" s="299"/>
    </row>
    <row r="468" spans="1:3" s="1" customFormat="1" ht="16.5" customHeight="1">
      <c r="A468" s="97" t="s">
        <v>1017</v>
      </c>
      <c r="B468" s="9">
        <f>SUM(B469:B473)</f>
        <v>479</v>
      </c>
      <c r="C468" s="299"/>
    </row>
    <row r="469" spans="1:3" s="1" customFormat="1" ht="16.5" customHeight="1">
      <c r="A469" s="11" t="s">
        <v>1010</v>
      </c>
      <c r="B469" s="9">
        <v>249</v>
      </c>
      <c r="C469" s="299"/>
    </row>
    <row r="470" spans="1:3" s="1" customFormat="1" ht="16.5" customHeight="1">
      <c r="A470" s="11" t="s">
        <v>1018</v>
      </c>
      <c r="B470" s="9">
        <v>60</v>
      </c>
      <c r="C470" s="299"/>
    </row>
    <row r="471" spans="1:3" s="1" customFormat="1" ht="16.5" customHeight="1">
      <c r="A471" s="11" t="s">
        <v>1019</v>
      </c>
      <c r="B471" s="9">
        <v>0</v>
      </c>
      <c r="C471" s="299"/>
    </row>
    <row r="472" spans="1:3" s="1" customFormat="1" ht="16.5" customHeight="1">
      <c r="A472" s="11" t="s">
        <v>1020</v>
      </c>
      <c r="B472" s="9">
        <v>0</v>
      </c>
      <c r="C472" s="299"/>
    </row>
    <row r="473" spans="1:3" s="1" customFormat="1" ht="16.5" customHeight="1">
      <c r="A473" s="11" t="s">
        <v>1021</v>
      </c>
      <c r="B473" s="9">
        <v>170</v>
      </c>
      <c r="C473" s="299"/>
    </row>
    <row r="474" spans="1:3" s="1" customFormat="1" ht="16.5" customHeight="1">
      <c r="A474" s="97" t="s">
        <v>1022</v>
      </c>
      <c r="B474" s="9">
        <f>SUM(B475:B477)</f>
        <v>6821</v>
      </c>
      <c r="C474" s="299"/>
    </row>
    <row r="475" spans="1:3" s="1" customFormat="1" ht="16.5" customHeight="1">
      <c r="A475" s="11" t="s">
        <v>1010</v>
      </c>
      <c r="B475" s="9">
        <v>0</v>
      </c>
      <c r="C475" s="299"/>
    </row>
    <row r="476" spans="1:3" s="1" customFormat="1" ht="16.5" customHeight="1">
      <c r="A476" s="11" t="s">
        <v>1023</v>
      </c>
      <c r="B476" s="9">
        <v>0</v>
      </c>
      <c r="C476" s="299"/>
    </row>
    <row r="477" spans="1:3" s="1" customFormat="1" ht="16.5" customHeight="1">
      <c r="A477" s="11" t="s">
        <v>1024</v>
      </c>
      <c r="B477" s="9">
        <v>6821</v>
      </c>
      <c r="C477" s="299"/>
    </row>
    <row r="478" spans="1:3" s="1" customFormat="1" ht="16.5" customHeight="1">
      <c r="A478" s="97" t="s">
        <v>1025</v>
      </c>
      <c r="B478" s="9">
        <f>SUM(B479:B482)</f>
        <v>4</v>
      </c>
      <c r="C478" s="299"/>
    </row>
    <row r="479" spans="1:3" s="1" customFormat="1" ht="16.5" customHeight="1">
      <c r="A479" s="11" t="s">
        <v>1010</v>
      </c>
      <c r="B479" s="9">
        <v>0</v>
      </c>
      <c r="C479" s="299"/>
    </row>
    <row r="480" spans="1:3" s="1" customFormat="1" ht="16.5" customHeight="1">
      <c r="A480" s="11" t="s">
        <v>1026</v>
      </c>
      <c r="B480" s="9">
        <v>0</v>
      </c>
      <c r="C480" s="299"/>
    </row>
    <row r="481" spans="1:3" s="1" customFormat="1" ht="16.5" customHeight="1">
      <c r="A481" s="11" t="s">
        <v>1027</v>
      </c>
      <c r="B481" s="9">
        <v>4</v>
      </c>
      <c r="C481" s="299"/>
    </row>
    <row r="482" spans="1:3" s="1" customFormat="1" ht="16.5" customHeight="1">
      <c r="A482" s="11" t="s">
        <v>1028</v>
      </c>
      <c r="B482" s="9">
        <v>0</v>
      </c>
      <c r="C482" s="299"/>
    </row>
    <row r="483" spans="1:3" s="1" customFormat="1" ht="16.5" customHeight="1">
      <c r="A483" s="97" t="s">
        <v>1029</v>
      </c>
      <c r="B483" s="9">
        <f>SUM(B484:B487)</f>
        <v>0</v>
      </c>
      <c r="C483" s="299"/>
    </row>
    <row r="484" spans="1:3" s="1" customFormat="1" ht="16.5" customHeight="1">
      <c r="A484" s="11" t="s">
        <v>1030</v>
      </c>
      <c r="B484" s="9">
        <v>0</v>
      </c>
      <c r="C484" s="299"/>
    </row>
    <row r="485" spans="1:3" s="1" customFormat="1" ht="16.5" customHeight="1">
      <c r="A485" s="11" t="s">
        <v>1031</v>
      </c>
      <c r="B485" s="9">
        <v>0</v>
      </c>
      <c r="C485" s="299"/>
    </row>
    <row r="486" spans="1:3" s="1" customFormat="1" ht="16.5" customHeight="1">
      <c r="A486" s="11" t="s">
        <v>1032</v>
      </c>
      <c r="B486" s="9">
        <v>0</v>
      </c>
      <c r="C486" s="299"/>
    </row>
    <row r="487" spans="1:3" s="1" customFormat="1" ht="16.5" customHeight="1">
      <c r="A487" s="11" t="s">
        <v>1033</v>
      </c>
      <c r="B487" s="9">
        <v>0</v>
      </c>
      <c r="C487" s="299"/>
    </row>
    <row r="488" spans="1:3" s="1" customFormat="1" ht="16.5" customHeight="1">
      <c r="A488" s="97" t="s">
        <v>1034</v>
      </c>
      <c r="B488" s="9">
        <f>SUM(B489:B494)</f>
        <v>168</v>
      </c>
      <c r="C488" s="299"/>
    </row>
    <row r="489" spans="1:3" s="1" customFormat="1" ht="16.5" customHeight="1">
      <c r="A489" s="11" t="s">
        <v>1010</v>
      </c>
      <c r="B489" s="9">
        <v>131</v>
      </c>
      <c r="C489" s="299"/>
    </row>
    <row r="490" spans="1:3" s="1" customFormat="1" ht="16.5" customHeight="1">
      <c r="A490" s="11" t="s">
        <v>1035</v>
      </c>
      <c r="B490" s="9">
        <v>33</v>
      </c>
      <c r="C490" s="299"/>
    </row>
    <row r="491" spans="1:3" s="1" customFormat="1" ht="16.5" customHeight="1">
      <c r="A491" s="11" t="s">
        <v>1036</v>
      </c>
      <c r="B491" s="9">
        <v>0</v>
      </c>
      <c r="C491" s="299"/>
    </row>
    <row r="492" spans="1:3" s="1" customFormat="1" ht="16.5" customHeight="1">
      <c r="A492" s="11" t="s">
        <v>1037</v>
      </c>
      <c r="B492" s="9">
        <v>0</v>
      </c>
      <c r="C492" s="299"/>
    </row>
    <row r="493" spans="1:3" s="1" customFormat="1" ht="16.5" customHeight="1">
      <c r="A493" s="11" t="s">
        <v>1038</v>
      </c>
      <c r="B493" s="9">
        <v>0</v>
      </c>
      <c r="C493" s="299"/>
    </row>
    <row r="494" spans="1:3" s="1" customFormat="1" ht="16.5" customHeight="1">
      <c r="A494" s="11" t="s">
        <v>1039</v>
      </c>
      <c r="B494" s="9">
        <v>4</v>
      </c>
      <c r="C494" s="299"/>
    </row>
    <row r="495" spans="1:3" s="1" customFormat="1" ht="16.5" customHeight="1">
      <c r="A495" s="97" t="s">
        <v>1040</v>
      </c>
      <c r="B495" s="9">
        <f>SUM(B496:B498)</f>
        <v>0</v>
      </c>
      <c r="C495" s="299"/>
    </row>
    <row r="496" spans="1:3" s="1" customFormat="1" ht="16.5" customHeight="1">
      <c r="A496" s="11" t="s">
        <v>1041</v>
      </c>
      <c r="B496" s="9">
        <v>0</v>
      </c>
      <c r="C496" s="299"/>
    </row>
    <row r="497" spans="1:3" s="1" customFormat="1" ht="16.5" customHeight="1">
      <c r="A497" s="11" t="s">
        <v>1042</v>
      </c>
      <c r="B497" s="9">
        <v>0</v>
      </c>
      <c r="C497" s="299"/>
    </row>
    <row r="498" spans="1:3" s="1" customFormat="1" ht="16.5" customHeight="1">
      <c r="A498" s="11" t="s">
        <v>1043</v>
      </c>
      <c r="B498" s="9">
        <v>0</v>
      </c>
      <c r="C498" s="299"/>
    </row>
    <row r="499" spans="1:3" s="1" customFormat="1" ht="16.5" customHeight="1">
      <c r="A499" s="97" t="s">
        <v>1044</v>
      </c>
      <c r="B499" s="9">
        <f>SUM(B500:B502)</f>
        <v>0</v>
      </c>
      <c r="C499" s="299"/>
    </row>
    <row r="500" spans="1:3" s="1" customFormat="1" ht="16.5" customHeight="1">
      <c r="A500" s="11" t="s">
        <v>1045</v>
      </c>
      <c r="B500" s="9">
        <v>0</v>
      </c>
      <c r="C500" s="299"/>
    </row>
    <row r="501" spans="1:3" s="1" customFormat="1" ht="16.5" customHeight="1">
      <c r="A501" s="11" t="s">
        <v>1046</v>
      </c>
      <c r="B501" s="9">
        <v>0</v>
      </c>
      <c r="C501" s="299"/>
    </row>
    <row r="502" spans="1:3" s="1" customFormat="1" ht="16.5" customHeight="1">
      <c r="A502" s="11" t="s">
        <v>1047</v>
      </c>
      <c r="B502" s="9">
        <v>0</v>
      </c>
      <c r="C502" s="299"/>
    </row>
    <row r="503" spans="1:3" s="1" customFormat="1" ht="16.5" customHeight="1">
      <c r="A503" s="97" t="s">
        <v>1048</v>
      </c>
      <c r="B503" s="9">
        <f>SUM(B504:B507)</f>
        <v>9</v>
      </c>
      <c r="C503" s="299"/>
    </row>
    <row r="504" spans="1:3" s="1" customFormat="1" ht="16.5" customHeight="1">
      <c r="A504" s="11" t="s">
        <v>1049</v>
      </c>
      <c r="B504" s="9">
        <v>0</v>
      </c>
      <c r="C504" s="299"/>
    </row>
    <row r="505" spans="1:3" s="1" customFormat="1" ht="16.5" customHeight="1">
      <c r="A505" s="11" t="s">
        <v>1050</v>
      </c>
      <c r="B505" s="9">
        <v>0</v>
      </c>
      <c r="C505" s="299"/>
    </row>
    <row r="506" spans="1:3" s="1" customFormat="1" ht="16.5" customHeight="1">
      <c r="A506" s="11" t="s">
        <v>1051</v>
      </c>
      <c r="B506" s="9">
        <v>0</v>
      </c>
      <c r="C506" s="299"/>
    </row>
    <row r="507" spans="1:3" s="1" customFormat="1" ht="16.5" customHeight="1">
      <c r="A507" s="11" t="s">
        <v>1052</v>
      </c>
      <c r="B507" s="9">
        <v>9</v>
      </c>
      <c r="C507" s="299"/>
    </row>
    <row r="508" spans="1:3" s="1" customFormat="1" ht="16.5" customHeight="1">
      <c r="A508" s="97" t="s">
        <v>1053</v>
      </c>
      <c r="B508" s="9">
        <f>SUM(B509,B525,B533,B544,B553,B561)</f>
        <v>8676</v>
      </c>
      <c r="C508" s="299"/>
    </row>
    <row r="509" spans="1:3" s="1" customFormat="1" ht="16.5" customHeight="1">
      <c r="A509" s="97" t="s">
        <v>1054</v>
      </c>
      <c r="B509" s="9">
        <f>SUM(B510:B524)</f>
        <v>5153</v>
      </c>
      <c r="C509" s="299"/>
    </row>
    <row r="510" spans="1:3" s="1" customFormat="1" ht="16.5" customHeight="1">
      <c r="A510" s="11" t="s">
        <v>715</v>
      </c>
      <c r="B510" s="9">
        <v>330</v>
      </c>
      <c r="C510" s="299"/>
    </row>
    <row r="511" spans="1:3" s="1" customFormat="1" ht="16.5" customHeight="1">
      <c r="A511" s="11" t="s">
        <v>716</v>
      </c>
      <c r="B511" s="9">
        <v>0</v>
      </c>
      <c r="C511" s="299"/>
    </row>
    <row r="512" spans="1:3" s="1" customFormat="1" ht="16.5" customHeight="1">
      <c r="A512" s="11" t="s">
        <v>717</v>
      </c>
      <c r="B512" s="9">
        <v>0</v>
      </c>
      <c r="C512" s="299"/>
    </row>
    <row r="513" spans="1:3" s="1" customFormat="1" ht="16.5" customHeight="1">
      <c r="A513" s="11" t="s">
        <v>1055</v>
      </c>
      <c r="B513" s="9">
        <v>346</v>
      </c>
      <c r="C513" s="299"/>
    </row>
    <row r="514" spans="1:3" s="1" customFormat="1" ht="16.5" customHeight="1">
      <c r="A514" s="11" t="s">
        <v>1056</v>
      </c>
      <c r="B514" s="9">
        <v>0</v>
      </c>
      <c r="C514" s="299"/>
    </row>
    <row r="515" spans="1:3" s="1" customFormat="1" ht="16.5" customHeight="1">
      <c r="A515" s="11" t="s">
        <v>1057</v>
      </c>
      <c r="B515" s="9">
        <v>0</v>
      </c>
      <c r="C515" s="299"/>
    </row>
    <row r="516" spans="1:3" s="1" customFormat="1" ht="16.5" customHeight="1">
      <c r="A516" s="11" t="s">
        <v>1058</v>
      </c>
      <c r="B516" s="9">
        <v>0</v>
      </c>
      <c r="C516" s="299"/>
    </row>
    <row r="517" spans="1:3" s="1" customFormat="1" ht="16.5" customHeight="1">
      <c r="A517" s="11" t="s">
        <v>1059</v>
      </c>
      <c r="B517" s="9">
        <v>64</v>
      </c>
      <c r="C517" s="299"/>
    </row>
    <row r="518" spans="1:3" s="1" customFormat="1" ht="16.5" customHeight="1">
      <c r="A518" s="11" t="s">
        <v>1060</v>
      </c>
      <c r="B518" s="9">
        <v>1511</v>
      </c>
      <c r="C518" s="299"/>
    </row>
    <row r="519" spans="1:3" s="1" customFormat="1" ht="16.5" customHeight="1">
      <c r="A519" s="11" t="s">
        <v>1061</v>
      </c>
      <c r="B519" s="9">
        <v>0</v>
      </c>
      <c r="C519" s="299"/>
    </row>
    <row r="520" spans="1:3" s="1" customFormat="1" ht="16.5" customHeight="1">
      <c r="A520" s="11" t="s">
        <v>1062</v>
      </c>
      <c r="B520" s="9">
        <v>98</v>
      </c>
      <c r="C520" s="299"/>
    </row>
    <row r="521" spans="1:3" s="1" customFormat="1" ht="16.5" customHeight="1">
      <c r="A521" s="11" t="s">
        <v>1063</v>
      </c>
      <c r="B521" s="9">
        <v>380</v>
      </c>
      <c r="C521" s="299"/>
    </row>
    <row r="522" spans="1:3" s="1" customFormat="1" ht="16.5" customHeight="1">
      <c r="A522" s="11" t="s">
        <v>1064</v>
      </c>
      <c r="B522" s="9">
        <v>333</v>
      </c>
      <c r="C522" s="299"/>
    </row>
    <row r="523" spans="1:3" s="1" customFormat="1" ht="16.5" customHeight="1">
      <c r="A523" s="11" t="s">
        <v>1065</v>
      </c>
      <c r="B523" s="9">
        <v>503</v>
      </c>
      <c r="C523" s="299"/>
    </row>
    <row r="524" spans="1:3" s="1" customFormat="1" ht="16.5" customHeight="1">
      <c r="A524" s="11" t="s">
        <v>1066</v>
      </c>
      <c r="B524" s="9">
        <v>1588</v>
      </c>
      <c r="C524" s="299"/>
    </row>
    <row r="525" spans="1:3" s="1" customFormat="1" ht="16.5" customHeight="1">
      <c r="A525" s="97" t="s">
        <v>1067</v>
      </c>
      <c r="B525" s="9">
        <f>SUM(B526:B532)</f>
        <v>591</v>
      </c>
      <c r="C525" s="299"/>
    </row>
    <row r="526" spans="1:3" s="1" customFormat="1" ht="16.5" customHeight="1">
      <c r="A526" s="11" t="s">
        <v>715</v>
      </c>
      <c r="B526" s="9">
        <v>0</v>
      </c>
      <c r="C526" s="299"/>
    </row>
    <row r="527" spans="1:3" s="1" customFormat="1" ht="16.5" customHeight="1">
      <c r="A527" s="11" t="s">
        <v>716</v>
      </c>
      <c r="B527" s="9">
        <v>0</v>
      </c>
      <c r="C527" s="299"/>
    </row>
    <row r="528" spans="1:3" s="1" customFormat="1" ht="16.5" customHeight="1">
      <c r="A528" s="11" t="s">
        <v>717</v>
      </c>
      <c r="B528" s="9">
        <v>0</v>
      </c>
      <c r="C528" s="299"/>
    </row>
    <row r="529" spans="1:3" s="1" customFormat="1" ht="16.5" customHeight="1">
      <c r="A529" s="11" t="s">
        <v>1068</v>
      </c>
      <c r="B529" s="9">
        <v>435</v>
      </c>
      <c r="C529" s="299"/>
    </row>
    <row r="530" spans="1:3" s="1" customFormat="1" ht="16.5" customHeight="1">
      <c r="A530" s="11" t="s">
        <v>1069</v>
      </c>
      <c r="B530" s="9">
        <v>156</v>
      </c>
      <c r="C530" s="299"/>
    </row>
    <row r="531" spans="1:3" s="1" customFormat="1" ht="16.5" customHeight="1">
      <c r="A531" s="11" t="s">
        <v>1070</v>
      </c>
      <c r="B531" s="9">
        <v>0</v>
      </c>
      <c r="C531" s="299"/>
    </row>
    <row r="532" spans="1:3" s="1" customFormat="1" ht="16.5" customHeight="1">
      <c r="A532" s="11" t="s">
        <v>1071</v>
      </c>
      <c r="B532" s="9">
        <v>0</v>
      </c>
      <c r="C532" s="299"/>
    </row>
    <row r="533" spans="1:3" s="1" customFormat="1" ht="16.5" customHeight="1">
      <c r="A533" s="97" t="s">
        <v>1072</v>
      </c>
      <c r="B533" s="9">
        <f>SUM(B534:B543)</f>
        <v>849</v>
      </c>
      <c r="C533" s="299"/>
    </row>
    <row r="534" spans="1:3" s="1" customFormat="1" ht="16.5" customHeight="1">
      <c r="A534" s="11" t="s">
        <v>715</v>
      </c>
      <c r="B534" s="9">
        <v>0</v>
      </c>
      <c r="C534" s="299"/>
    </row>
    <row r="535" spans="1:3" s="1" customFormat="1" ht="16.5" customHeight="1">
      <c r="A535" s="11" t="s">
        <v>716</v>
      </c>
      <c r="B535" s="9">
        <v>0</v>
      </c>
      <c r="C535" s="299"/>
    </row>
    <row r="536" spans="1:3" s="1" customFormat="1" ht="16.5" customHeight="1">
      <c r="A536" s="11" t="s">
        <v>717</v>
      </c>
      <c r="B536" s="9">
        <v>0</v>
      </c>
      <c r="C536" s="299"/>
    </row>
    <row r="537" spans="1:3" s="1" customFormat="1" ht="16.5" customHeight="1">
      <c r="A537" s="11" t="s">
        <v>1073</v>
      </c>
      <c r="B537" s="9">
        <v>189</v>
      </c>
      <c r="C537" s="299"/>
    </row>
    <row r="538" spans="1:3" s="1" customFormat="1" ht="16.5" customHeight="1">
      <c r="A538" s="11" t="s">
        <v>1074</v>
      </c>
      <c r="B538" s="9">
        <v>0</v>
      </c>
      <c r="C538" s="299"/>
    </row>
    <row r="539" spans="1:3" s="1" customFormat="1" ht="16.5" customHeight="1">
      <c r="A539" s="11" t="s">
        <v>1075</v>
      </c>
      <c r="B539" s="9">
        <v>0</v>
      </c>
      <c r="C539" s="299"/>
    </row>
    <row r="540" spans="1:3" s="1" customFormat="1" ht="16.5" customHeight="1">
      <c r="A540" s="11" t="s">
        <v>1076</v>
      </c>
      <c r="B540" s="9">
        <v>660</v>
      </c>
      <c r="C540" s="299"/>
    </row>
    <row r="541" spans="1:3" s="1" customFormat="1" ht="16.5" customHeight="1">
      <c r="A541" s="11" t="s">
        <v>1077</v>
      </c>
      <c r="B541" s="9">
        <v>0</v>
      </c>
      <c r="C541" s="299"/>
    </row>
    <row r="542" spans="1:3" s="1" customFormat="1" ht="16.5" customHeight="1">
      <c r="A542" s="11" t="s">
        <v>1078</v>
      </c>
      <c r="B542" s="9">
        <v>0</v>
      </c>
      <c r="C542" s="299"/>
    </row>
    <row r="543" spans="1:3" s="1" customFormat="1" ht="16.5" customHeight="1">
      <c r="A543" s="11" t="s">
        <v>1079</v>
      </c>
      <c r="B543" s="9">
        <v>0</v>
      </c>
      <c r="C543" s="299"/>
    </row>
    <row r="544" spans="1:3" s="1" customFormat="1" ht="16.5" customHeight="1">
      <c r="A544" s="8" t="s">
        <v>1080</v>
      </c>
      <c r="B544" s="9">
        <f>SUM(B545:B552)</f>
        <v>158</v>
      </c>
      <c r="C544" s="299"/>
    </row>
    <row r="545" spans="1:3" s="1" customFormat="1" ht="16.5" customHeight="1">
      <c r="A545" s="10" t="s">
        <v>715</v>
      </c>
      <c r="B545" s="9">
        <v>0</v>
      </c>
      <c r="C545" s="299"/>
    </row>
    <row r="546" spans="1:3" s="1" customFormat="1" ht="16.5" customHeight="1">
      <c r="A546" s="10" t="s">
        <v>716</v>
      </c>
      <c r="B546" s="9">
        <v>0</v>
      </c>
      <c r="C546" s="299"/>
    </row>
    <row r="547" spans="1:3" s="1" customFormat="1" ht="16.5" customHeight="1">
      <c r="A547" s="10" t="s">
        <v>717</v>
      </c>
      <c r="B547" s="9">
        <v>0</v>
      </c>
      <c r="C547" s="299"/>
    </row>
    <row r="548" spans="1:3" s="1" customFormat="1" ht="16.5" customHeight="1">
      <c r="A548" s="10" t="s">
        <v>1081</v>
      </c>
      <c r="B548" s="9">
        <v>110</v>
      </c>
      <c r="C548" s="299"/>
    </row>
    <row r="549" spans="1:3" s="1" customFormat="1" ht="16.5" customHeight="1">
      <c r="A549" s="10" t="s">
        <v>1082</v>
      </c>
      <c r="B549" s="9">
        <v>0</v>
      </c>
      <c r="C549" s="299"/>
    </row>
    <row r="550" spans="1:3" s="1" customFormat="1" ht="16.5" customHeight="1">
      <c r="A550" s="10" t="s">
        <v>1083</v>
      </c>
      <c r="B550" s="9">
        <v>0</v>
      </c>
      <c r="C550" s="299"/>
    </row>
    <row r="551" spans="1:3" s="1" customFormat="1" ht="16.5" customHeight="1">
      <c r="A551" s="10" t="s">
        <v>1084</v>
      </c>
      <c r="B551" s="9">
        <v>0</v>
      </c>
      <c r="C551" s="299"/>
    </row>
    <row r="552" spans="1:3" s="1" customFormat="1" ht="16.5" customHeight="1">
      <c r="A552" s="10" t="s">
        <v>1085</v>
      </c>
      <c r="B552" s="9">
        <v>48</v>
      </c>
      <c r="C552" s="299"/>
    </row>
    <row r="553" spans="1:3" s="1" customFormat="1" ht="16.5" customHeight="1">
      <c r="A553" s="8" t="s">
        <v>1086</v>
      </c>
      <c r="B553" s="9">
        <f>SUM(B554:B560)</f>
        <v>1664</v>
      </c>
      <c r="C553" s="299"/>
    </row>
    <row r="554" spans="1:3" s="1" customFormat="1" ht="16.5" customHeight="1">
      <c r="A554" s="10" t="s">
        <v>715</v>
      </c>
      <c r="B554" s="9">
        <v>0</v>
      </c>
      <c r="C554" s="299"/>
    </row>
    <row r="555" spans="1:3" s="1" customFormat="1" ht="16.5" customHeight="1">
      <c r="A555" s="10" t="s">
        <v>716</v>
      </c>
      <c r="B555" s="9">
        <v>0</v>
      </c>
      <c r="C555" s="299"/>
    </row>
    <row r="556" spans="1:3" s="1" customFormat="1" ht="16.5" customHeight="1">
      <c r="A556" s="10" t="s">
        <v>717</v>
      </c>
      <c r="B556" s="9">
        <v>0</v>
      </c>
      <c r="C556" s="299"/>
    </row>
    <row r="557" spans="1:3" s="1" customFormat="1" ht="16.5" customHeight="1">
      <c r="A557" s="10" t="s">
        <v>1087</v>
      </c>
      <c r="B557" s="9">
        <v>0</v>
      </c>
      <c r="C557" s="299"/>
    </row>
    <row r="558" spans="1:3" s="1" customFormat="1" ht="16.5" customHeight="1">
      <c r="A558" s="10" t="s">
        <v>1088</v>
      </c>
      <c r="B558" s="9">
        <v>1664</v>
      </c>
      <c r="C558" s="299"/>
    </row>
    <row r="559" spans="1:3" s="1" customFormat="1" ht="16.5" customHeight="1">
      <c r="A559" s="10" t="s">
        <v>1089</v>
      </c>
      <c r="B559" s="9">
        <v>0</v>
      </c>
      <c r="C559" s="299"/>
    </row>
    <row r="560" spans="1:3" s="1" customFormat="1" ht="16.5" customHeight="1">
      <c r="A560" s="10" t="s">
        <v>1090</v>
      </c>
      <c r="B560" s="9">
        <v>0</v>
      </c>
      <c r="C560" s="299"/>
    </row>
    <row r="561" spans="1:3" s="1" customFormat="1" ht="16.5" customHeight="1">
      <c r="A561" s="97" t="s">
        <v>1091</v>
      </c>
      <c r="B561" s="9">
        <f>SUM(B562:B564)</f>
        <v>261</v>
      </c>
      <c r="C561" s="299"/>
    </row>
    <row r="562" spans="1:3" s="1" customFormat="1" ht="16.5" customHeight="1">
      <c r="A562" s="11" t="s">
        <v>1092</v>
      </c>
      <c r="B562" s="9">
        <v>227</v>
      </c>
      <c r="C562" s="299"/>
    </row>
    <row r="563" spans="1:3" s="1" customFormat="1" ht="16.5" customHeight="1">
      <c r="A563" s="11" t="s">
        <v>1093</v>
      </c>
      <c r="B563" s="9">
        <v>0</v>
      </c>
      <c r="C563" s="299"/>
    </row>
    <row r="564" spans="1:3" s="1" customFormat="1" ht="16.5" customHeight="1">
      <c r="A564" s="11" t="s">
        <v>1094</v>
      </c>
      <c r="B564" s="9">
        <v>34</v>
      </c>
      <c r="C564" s="299"/>
    </row>
    <row r="565" spans="1:3" s="1" customFormat="1" ht="16.5" customHeight="1">
      <c r="A565" s="97" t="s">
        <v>1095</v>
      </c>
      <c r="B565" s="9">
        <f>SUM(B566,B580,B588,B590,B598,B602,B612,B620,B627,B635,B644,B649,B652,B655,B658,B661,B664,B668,B673,B681,B684)</f>
        <v>79764</v>
      </c>
      <c r="C565" s="299"/>
    </row>
    <row r="566" spans="1:3" s="1" customFormat="1" ht="16.5" customHeight="1">
      <c r="A566" s="97" t="s">
        <v>1096</v>
      </c>
      <c r="B566" s="9">
        <f>SUM(B567:B579)</f>
        <v>16183</v>
      </c>
      <c r="C566" s="299"/>
    </row>
    <row r="567" spans="1:3" s="1" customFormat="1" ht="16.5" customHeight="1">
      <c r="A567" s="11" t="s">
        <v>715</v>
      </c>
      <c r="B567" s="9">
        <v>493</v>
      </c>
      <c r="C567" s="299"/>
    </row>
    <row r="568" spans="1:3" s="1" customFormat="1" ht="16.5" customHeight="1">
      <c r="A568" s="11" t="s">
        <v>716</v>
      </c>
      <c r="B568" s="9">
        <v>0</v>
      </c>
      <c r="C568" s="299"/>
    </row>
    <row r="569" spans="1:3" s="1" customFormat="1" ht="16.5" customHeight="1">
      <c r="A569" s="11" t="s">
        <v>717</v>
      </c>
      <c r="B569" s="9">
        <v>0</v>
      </c>
      <c r="C569" s="299"/>
    </row>
    <row r="570" spans="1:3" s="1" customFormat="1" ht="16.5" customHeight="1">
      <c r="A570" s="11" t="s">
        <v>1097</v>
      </c>
      <c r="B570" s="9">
        <v>666</v>
      </c>
      <c r="C570" s="299"/>
    </row>
    <row r="571" spans="1:3" s="1" customFormat="1" ht="16.5" customHeight="1">
      <c r="A571" s="11" t="s">
        <v>1098</v>
      </c>
      <c r="B571" s="9">
        <v>113</v>
      </c>
      <c r="C571" s="299"/>
    </row>
    <row r="572" spans="1:3" s="1" customFormat="1" ht="16.5" customHeight="1">
      <c r="A572" s="11" t="s">
        <v>1099</v>
      </c>
      <c r="B572" s="9">
        <v>54</v>
      </c>
      <c r="C572" s="299"/>
    </row>
    <row r="573" spans="1:3" s="1" customFormat="1" ht="16.5" customHeight="1">
      <c r="A573" s="11" t="s">
        <v>1100</v>
      </c>
      <c r="B573" s="9">
        <v>0</v>
      </c>
      <c r="C573" s="299"/>
    </row>
    <row r="574" spans="1:3" s="1" customFormat="1" ht="16.5" customHeight="1">
      <c r="A574" s="11" t="s">
        <v>756</v>
      </c>
      <c r="B574" s="9">
        <v>0</v>
      </c>
      <c r="C574" s="299"/>
    </row>
    <row r="575" spans="1:3" s="1" customFormat="1" ht="16.5" customHeight="1">
      <c r="A575" s="11" t="s">
        <v>1101</v>
      </c>
      <c r="B575" s="9">
        <v>14258</v>
      </c>
      <c r="C575" s="299"/>
    </row>
    <row r="576" spans="1:3" s="1" customFormat="1" ht="16.5" customHeight="1">
      <c r="A576" s="11" t="s">
        <v>1102</v>
      </c>
      <c r="B576" s="9">
        <v>0</v>
      </c>
      <c r="C576" s="299"/>
    </row>
    <row r="577" spans="1:3" s="1" customFormat="1" ht="16.5" customHeight="1">
      <c r="A577" s="11" t="s">
        <v>1103</v>
      </c>
      <c r="B577" s="9">
        <v>157</v>
      </c>
      <c r="C577" s="299"/>
    </row>
    <row r="578" spans="1:3" s="1" customFormat="1" ht="16.5" customHeight="1">
      <c r="A578" s="11" t="s">
        <v>1104</v>
      </c>
      <c r="B578" s="9">
        <v>98</v>
      </c>
      <c r="C578" s="299"/>
    </row>
    <row r="579" spans="1:3" s="1" customFormat="1" ht="16.5" customHeight="1">
      <c r="A579" s="11" t="s">
        <v>1105</v>
      </c>
      <c r="B579" s="9">
        <v>344</v>
      </c>
      <c r="C579" s="299"/>
    </row>
    <row r="580" spans="1:3" s="1" customFormat="1" ht="16.5" customHeight="1">
      <c r="A580" s="97" t="s">
        <v>1106</v>
      </c>
      <c r="B580" s="9">
        <f>SUM(B581:B587)</f>
        <v>2057</v>
      </c>
      <c r="C580" s="299"/>
    </row>
    <row r="581" spans="1:3" s="1" customFormat="1" ht="16.5" customHeight="1">
      <c r="A581" s="11" t="s">
        <v>715</v>
      </c>
      <c r="B581" s="9">
        <v>261</v>
      </c>
      <c r="C581" s="299"/>
    </row>
    <row r="582" spans="1:3" s="1" customFormat="1" ht="16.5" customHeight="1">
      <c r="A582" s="11" t="s">
        <v>716</v>
      </c>
      <c r="B582" s="9">
        <v>0</v>
      </c>
      <c r="C582" s="299"/>
    </row>
    <row r="583" spans="1:3" s="1" customFormat="1" ht="16.5" customHeight="1">
      <c r="A583" s="11" t="s">
        <v>717</v>
      </c>
      <c r="B583" s="9">
        <v>0</v>
      </c>
      <c r="C583" s="299"/>
    </row>
    <row r="584" spans="1:3" s="1" customFormat="1" ht="16.5" customHeight="1">
      <c r="A584" s="11" t="s">
        <v>1107</v>
      </c>
      <c r="B584" s="9">
        <v>0</v>
      </c>
      <c r="C584" s="299"/>
    </row>
    <row r="585" spans="1:3" s="1" customFormat="1" ht="16.5" customHeight="1">
      <c r="A585" s="11" t="s">
        <v>1108</v>
      </c>
      <c r="B585" s="9">
        <v>68</v>
      </c>
      <c r="C585" s="299"/>
    </row>
    <row r="586" spans="1:3" s="1" customFormat="1" ht="16.5" customHeight="1">
      <c r="A586" s="11" t="s">
        <v>1109</v>
      </c>
      <c r="B586" s="9">
        <v>0</v>
      </c>
      <c r="C586" s="299"/>
    </row>
    <row r="587" spans="1:3" s="1" customFormat="1" ht="16.5" customHeight="1">
      <c r="A587" s="11" t="s">
        <v>1110</v>
      </c>
      <c r="B587" s="9">
        <v>1728</v>
      </c>
      <c r="C587" s="299"/>
    </row>
    <row r="588" spans="1:3" s="1" customFormat="1" ht="16.5" customHeight="1">
      <c r="A588" s="97" t="s">
        <v>1111</v>
      </c>
      <c r="B588" s="9">
        <f>B589</f>
        <v>0</v>
      </c>
      <c r="C588" s="299"/>
    </row>
    <row r="589" spans="1:3" s="1" customFormat="1" ht="16.5" customHeight="1">
      <c r="A589" s="11" t="s">
        <v>1112</v>
      </c>
      <c r="B589" s="9">
        <v>0</v>
      </c>
      <c r="C589" s="299"/>
    </row>
    <row r="590" spans="1:3" s="1" customFormat="1" ht="16.5" customHeight="1">
      <c r="A590" s="97" t="s">
        <v>1113</v>
      </c>
      <c r="B590" s="9">
        <f>SUM(B591:B597)</f>
        <v>17416</v>
      </c>
      <c r="C590" s="299"/>
    </row>
    <row r="591" spans="1:3" s="1" customFormat="1" ht="16.5" customHeight="1">
      <c r="A591" s="11" t="s">
        <v>1114</v>
      </c>
      <c r="B591" s="9">
        <v>39</v>
      </c>
      <c r="C591" s="299"/>
    </row>
    <row r="592" spans="1:3" s="1" customFormat="1" ht="16.5" customHeight="1">
      <c r="A592" s="11" t="s">
        <v>1115</v>
      </c>
      <c r="B592" s="9">
        <v>106</v>
      </c>
      <c r="C592" s="299"/>
    </row>
    <row r="593" spans="1:3" s="1" customFormat="1" ht="16.5" customHeight="1">
      <c r="A593" s="11" t="s">
        <v>1116</v>
      </c>
      <c r="B593" s="9">
        <v>0</v>
      </c>
      <c r="C593" s="299"/>
    </row>
    <row r="594" spans="1:3" s="1" customFormat="1" ht="16.5" customHeight="1">
      <c r="A594" s="11" t="s">
        <v>1117</v>
      </c>
      <c r="B594" s="9">
        <v>13478</v>
      </c>
      <c r="C594" s="299"/>
    </row>
    <row r="595" spans="1:3" s="1" customFormat="1" ht="16.5" customHeight="1">
      <c r="A595" s="11" t="s">
        <v>1118</v>
      </c>
      <c r="B595" s="9">
        <v>3</v>
      </c>
      <c r="C595" s="299"/>
    </row>
    <row r="596" spans="1:3" s="1" customFormat="1" ht="16.5" customHeight="1">
      <c r="A596" s="11" t="s">
        <v>1119</v>
      </c>
      <c r="B596" s="9">
        <v>3790</v>
      </c>
      <c r="C596" s="299"/>
    </row>
    <row r="597" spans="1:3" s="1" customFormat="1" ht="16.5" customHeight="1">
      <c r="A597" s="11" t="s">
        <v>1120</v>
      </c>
      <c r="B597" s="9">
        <v>0</v>
      </c>
      <c r="C597" s="299"/>
    </row>
    <row r="598" spans="1:3" s="1" customFormat="1" ht="16.5" customHeight="1">
      <c r="A598" s="97" t="s">
        <v>1121</v>
      </c>
      <c r="B598" s="9">
        <f>SUM(B599:B601)</f>
        <v>0</v>
      </c>
      <c r="C598" s="299"/>
    </row>
    <row r="599" spans="1:3" s="1" customFormat="1" ht="16.5" customHeight="1">
      <c r="A599" s="11" t="s">
        <v>1122</v>
      </c>
      <c r="B599" s="9">
        <v>0</v>
      </c>
      <c r="C599" s="299"/>
    </row>
    <row r="600" spans="1:3" s="1" customFormat="1" ht="16.5" customHeight="1">
      <c r="A600" s="11" t="s">
        <v>1123</v>
      </c>
      <c r="B600" s="9">
        <v>0</v>
      </c>
      <c r="C600" s="299"/>
    </row>
    <row r="601" spans="1:3" s="1" customFormat="1" ht="16.5" customHeight="1">
      <c r="A601" s="11" t="s">
        <v>1124</v>
      </c>
      <c r="B601" s="9">
        <v>0</v>
      </c>
      <c r="C601" s="299"/>
    </row>
    <row r="602" spans="1:3" s="1" customFormat="1" ht="16.5" customHeight="1">
      <c r="A602" s="97" t="s">
        <v>1125</v>
      </c>
      <c r="B602" s="9">
        <f>SUM(B603:B611)</f>
        <v>1406</v>
      </c>
      <c r="C602" s="299"/>
    </row>
    <row r="603" spans="1:3" s="1" customFormat="1" ht="16.5" customHeight="1">
      <c r="A603" s="11" t="s">
        <v>1126</v>
      </c>
      <c r="B603" s="9">
        <v>0</v>
      </c>
      <c r="C603" s="299"/>
    </row>
    <row r="604" spans="1:3" s="1" customFormat="1" ht="16.5" customHeight="1">
      <c r="A604" s="11" t="s">
        <v>1127</v>
      </c>
      <c r="B604" s="9">
        <v>0</v>
      </c>
      <c r="C604" s="299"/>
    </row>
    <row r="605" spans="1:3" s="1" customFormat="1" ht="16.5" customHeight="1">
      <c r="A605" s="11" t="s">
        <v>1128</v>
      </c>
      <c r="B605" s="9">
        <v>0</v>
      </c>
      <c r="C605" s="299"/>
    </row>
    <row r="606" spans="1:3" s="1" customFormat="1" ht="16.5" customHeight="1">
      <c r="A606" s="11" t="s">
        <v>1129</v>
      </c>
      <c r="B606" s="9">
        <v>0</v>
      </c>
      <c r="C606" s="299"/>
    </row>
    <row r="607" spans="1:3" s="1" customFormat="1" ht="16.5" customHeight="1">
      <c r="A607" s="11" t="s">
        <v>1130</v>
      </c>
      <c r="B607" s="9">
        <v>0</v>
      </c>
      <c r="C607" s="299"/>
    </row>
    <row r="608" spans="1:3" s="1" customFormat="1" ht="16.5" customHeight="1">
      <c r="A608" s="11" t="s">
        <v>1131</v>
      </c>
      <c r="B608" s="9">
        <v>0</v>
      </c>
      <c r="C608" s="299"/>
    </row>
    <row r="609" spans="1:3" s="1" customFormat="1" ht="16.5" customHeight="1">
      <c r="A609" s="11" t="s">
        <v>1132</v>
      </c>
      <c r="B609" s="9">
        <v>0</v>
      </c>
      <c r="C609" s="299"/>
    </row>
    <row r="610" spans="1:3" s="1" customFormat="1" ht="16.5" customHeight="1">
      <c r="A610" s="11" t="s">
        <v>1133</v>
      </c>
      <c r="B610" s="9">
        <v>0</v>
      </c>
      <c r="C610" s="299"/>
    </row>
    <row r="611" spans="1:3" s="1" customFormat="1" ht="16.5" customHeight="1">
      <c r="A611" s="11" t="s">
        <v>1134</v>
      </c>
      <c r="B611" s="9">
        <v>1406</v>
      </c>
      <c r="C611" s="299"/>
    </row>
    <row r="612" spans="1:3" s="1" customFormat="1" ht="16.5" customHeight="1">
      <c r="A612" s="97" t="s">
        <v>1135</v>
      </c>
      <c r="B612" s="9">
        <f>SUM(B613:B619)</f>
        <v>5918</v>
      </c>
      <c r="C612" s="299"/>
    </row>
    <row r="613" spans="1:3" s="1" customFormat="1" ht="16.5" customHeight="1">
      <c r="A613" s="11" t="s">
        <v>1136</v>
      </c>
      <c r="B613" s="9">
        <v>33</v>
      </c>
      <c r="C613" s="299"/>
    </row>
    <row r="614" spans="1:3" s="1" customFormat="1" ht="16.5" customHeight="1">
      <c r="A614" s="11" t="s">
        <v>1137</v>
      </c>
      <c r="B614" s="9">
        <v>0</v>
      </c>
      <c r="C614" s="299"/>
    </row>
    <row r="615" spans="1:3" s="1" customFormat="1" ht="16.5" customHeight="1">
      <c r="A615" s="11" t="s">
        <v>1138</v>
      </c>
      <c r="B615" s="9">
        <v>0</v>
      </c>
      <c r="C615" s="299"/>
    </row>
    <row r="616" spans="1:3" s="1" customFormat="1" ht="16.5" customHeight="1">
      <c r="A616" s="11" t="s">
        <v>1139</v>
      </c>
      <c r="B616" s="9">
        <v>220</v>
      </c>
      <c r="C616" s="299"/>
    </row>
    <row r="617" spans="1:3" s="1" customFormat="1" ht="16.5" customHeight="1">
      <c r="A617" s="11" t="s">
        <v>1140</v>
      </c>
      <c r="B617" s="9">
        <v>1225</v>
      </c>
      <c r="C617" s="299"/>
    </row>
    <row r="618" spans="1:3" s="1" customFormat="1" ht="16.5" customHeight="1">
      <c r="A618" s="11" t="s">
        <v>1141</v>
      </c>
      <c r="B618" s="9">
        <v>0</v>
      </c>
      <c r="C618" s="299"/>
    </row>
    <row r="619" spans="1:3" s="1" customFormat="1" ht="16.5" customHeight="1">
      <c r="A619" s="11" t="s">
        <v>1142</v>
      </c>
      <c r="B619" s="9">
        <v>4440</v>
      </c>
      <c r="C619" s="299"/>
    </row>
    <row r="620" spans="1:3" s="1" customFormat="1" ht="16.5" customHeight="1">
      <c r="A620" s="97" t="s">
        <v>1143</v>
      </c>
      <c r="B620" s="9">
        <f>SUM(B621:B626)</f>
        <v>3763</v>
      </c>
      <c r="C620" s="299"/>
    </row>
    <row r="621" spans="1:3" s="1" customFormat="1" ht="16.5" customHeight="1">
      <c r="A621" s="11" t="s">
        <v>1144</v>
      </c>
      <c r="B621" s="9">
        <v>69</v>
      </c>
      <c r="C621" s="299"/>
    </row>
    <row r="622" spans="1:3" s="1" customFormat="1" ht="16.5" customHeight="1">
      <c r="A622" s="11" t="s">
        <v>1145</v>
      </c>
      <c r="B622" s="9">
        <v>418</v>
      </c>
      <c r="C622" s="299"/>
    </row>
    <row r="623" spans="1:3" s="1" customFormat="1" ht="16.5" customHeight="1">
      <c r="A623" s="11" t="s">
        <v>1146</v>
      </c>
      <c r="B623" s="9">
        <v>745</v>
      </c>
      <c r="C623" s="299"/>
    </row>
    <row r="624" spans="1:3" s="1" customFormat="1" ht="16.5" customHeight="1">
      <c r="A624" s="11" t="s">
        <v>1147</v>
      </c>
      <c r="B624" s="9">
        <v>44</v>
      </c>
      <c r="C624" s="299"/>
    </row>
    <row r="625" spans="1:3" s="1" customFormat="1" ht="16.5" customHeight="1">
      <c r="A625" s="11" t="s">
        <v>1148</v>
      </c>
      <c r="B625" s="9">
        <v>6</v>
      </c>
      <c r="C625" s="299"/>
    </row>
    <row r="626" spans="1:3" s="1" customFormat="1" ht="16.5" customHeight="1">
      <c r="A626" s="11" t="s">
        <v>1149</v>
      </c>
      <c r="B626" s="9">
        <v>2481</v>
      </c>
      <c r="C626" s="299"/>
    </row>
    <row r="627" spans="1:3" s="1" customFormat="1" ht="16.5" customHeight="1">
      <c r="A627" s="97" t="s">
        <v>1150</v>
      </c>
      <c r="B627" s="9">
        <f>SUM(B628:B634)</f>
        <v>1934</v>
      </c>
      <c r="C627" s="299"/>
    </row>
    <row r="628" spans="1:3" s="1" customFormat="1" ht="16.5" customHeight="1">
      <c r="A628" s="11" t="s">
        <v>1151</v>
      </c>
      <c r="B628" s="9">
        <v>202</v>
      </c>
      <c r="C628" s="299"/>
    </row>
    <row r="629" spans="1:3" s="1" customFormat="1" ht="16.5" customHeight="1">
      <c r="A629" s="11" t="s">
        <v>1152</v>
      </c>
      <c r="B629" s="9">
        <v>1066</v>
      </c>
      <c r="C629" s="299"/>
    </row>
    <row r="630" spans="1:3" s="1" customFormat="1" ht="16.5" customHeight="1">
      <c r="A630" s="11" t="s">
        <v>1153</v>
      </c>
      <c r="B630" s="9">
        <v>0</v>
      </c>
      <c r="C630" s="299"/>
    </row>
    <row r="631" spans="1:3" s="1" customFormat="1" ht="16.5" customHeight="1">
      <c r="A631" s="11" t="s">
        <v>1154</v>
      </c>
      <c r="B631" s="9">
        <v>605</v>
      </c>
      <c r="C631" s="299"/>
    </row>
    <row r="632" spans="1:3" s="1" customFormat="1" ht="16.5" customHeight="1">
      <c r="A632" s="11" t="s">
        <v>1155</v>
      </c>
      <c r="B632" s="9">
        <v>61</v>
      </c>
      <c r="C632" s="299"/>
    </row>
    <row r="633" spans="1:3" s="1" customFormat="1" ht="16.5" customHeight="1">
      <c r="A633" s="11" t="s">
        <v>1156</v>
      </c>
      <c r="B633" s="9">
        <v>0</v>
      </c>
      <c r="C633" s="299"/>
    </row>
    <row r="634" spans="1:3" s="1" customFormat="1" ht="16.5" customHeight="1">
      <c r="A634" s="11" t="s">
        <v>1157</v>
      </c>
      <c r="B634" s="9">
        <v>0</v>
      </c>
      <c r="C634" s="299"/>
    </row>
    <row r="635" spans="1:3" s="1" customFormat="1" ht="16.5" customHeight="1">
      <c r="A635" s="97" t="s">
        <v>1158</v>
      </c>
      <c r="B635" s="9">
        <f>SUM(B636:B643)</f>
        <v>938</v>
      </c>
      <c r="C635" s="299"/>
    </row>
    <row r="636" spans="1:3" s="1" customFormat="1" ht="16.5" customHeight="1">
      <c r="A636" s="11" t="s">
        <v>715</v>
      </c>
      <c r="B636" s="9">
        <v>219</v>
      </c>
      <c r="C636" s="299"/>
    </row>
    <row r="637" spans="1:3" s="1" customFormat="1" ht="16.5" customHeight="1">
      <c r="A637" s="11" t="s">
        <v>716</v>
      </c>
      <c r="B637" s="9">
        <v>0</v>
      </c>
      <c r="C637" s="299"/>
    </row>
    <row r="638" spans="1:3" s="1" customFormat="1" ht="16.5" customHeight="1">
      <c r="A638" s="11" t="s">
        <v>717</v>
      </c>
      <c r="B638" s="9">
        <v>0</v>
      </c>
      <c r="C638" s="299"/>
    </row>
    <row r="639" spans="1:3" s="1" customFormat="1" ht="16.5" customHeight="1">
      <c r="A639" s="11" t="s">
        <v>1159</v>
      </c>
      <c r="B639" s="9">
        <v>13</v>
      </c>
      <c r="C639" s="299"/>
    </row>
    <row r="640" spans="1:3" s="1" customFormat="1" ht="16.5" customHeight="1">
      <c r="A640" s="11" t="s">
        <v>1160</v>
      </c>
      <c r="B640" s="9">
        <v>6</v>
      </c>
      <c r="C640" s="299"/>
    </row>
    <row r="641" spans="1:3" s="1" customFormat="1" ht="16.5" customHeight="1">
      <c r="A641" s="11" t="s">
        <v>1161</v>
      </c>
      <c r="B641" s="9">
        <v>0</v>
      </c>
      <c r="C641" s="299"/>
    </row>
    <row r="642" spans="1:3" s="1" customFormat="1" ht="16.5" customHeight="1">
      <c r="A642" s="11" t="s">
        <v>1162</v>
      </c>
      <c r="B642" s="9">
        <v>563</v>
      </c>
      <c r="C642" s="299"/>
    </row>
    <row r="643" spans="1:3" s="1" customFormat="1" ht="16.5" customHeight="1">
      <c r="A643" s="11" t="s">
        <v>1163</v>
      </c>
      <c r="B643" s="9">
        <v>137</v>
      </c>
      <c r="C643" s="299"/>
    </row>
    <row r="644" spans="1:3" s="1" customFormat="1" ht="16.5" customHeight="1">
      <c r="A644" s="97" t="s">
        <v>1164</v>
      </c>
      <c r="B644" s="9">
        <f>SUM(B645:B648)</f>
        <v>70</v>
      </c>
      <c r="C644" s="299"/>
    </row>
    <row r="645" spans="1:3" s="1" customFormat="1" ht="16.5" customHeight="1">
      <c r="A645" s="11" t="s">
        <v>715</v>
      </c>
      <c r="B645" s="9">
        <v>0</v>
      </c>
      <c r="C645" s="299"/>
    </row>
    <row r="646" spans="1:3" s="1" customFormat="1" ht="16.5" customHeight="1">
      <c r="A646" s="11" t="s">
        <v>716</v>
      </c>
      <c r="B646" s="9">
        <v>0</v>
      </c>
      <c r="C646" s="299"/>
    </row>
    <row r="647" spans="1:3" s="1" customFormat="1" ht="16.5" customHeight="1">
      <c r="A647" s="11" t="s">
        <v>717</v>
      </c>
      <c r="B647" s="9">
        <v>0</v>
      </c>
      <c r="C647" s="299"/>
    </row>
    <row r="648" spans="1:3" s="1" customFormat="1" ht="16.5" customHeight="1">
      <c r="A648" s="11" t="s">
        <v>1165</v>
      </c>
      <c r="B648" s="9">
        <v>70</v>
      </c>
      <c r="C648" s="299"/>
    </row>
    <row r="649" spans="1:3" s="1" customFormat="1" ht="16.5" customHeight="1">
      <c r="A649" s="97" t="s">
        <v>1166</v>
      </c>
      <c r="B649" s="9">
        <f>SUM(B650:B651)</f>
        <v>4353</v>
      </c>
      <c r="C649" s="299"/>
    </row>
    <row r="650" spans="1:3" s="1" customFormat="1" ht="16.5" customHeight="1">
      <c r="A650" s="11" t="s">
        <v>1167</v>
      </c>
      <c r="B650" s="9">
        <v>0</v>
      </c>
      <c r="C650" s="299"/>
    </row>
    <row r="651" spans="1:3" s="1" customFormat="1" ht="16.5" customHeight="1">
      <c r="A651" s="11" t="s">
        <v>1168</v>
      </c>
      <c r="B651" s="9">
        <v>4353</v>
      </c>
      <c r="C651" s="299"/>
    </row>
    <row r="652" spans="1:3" s="1" customFormat="1" ht="16.5" customHeight="1">
      <c r="A652" s="97" t="s">
        <v>1169</v>
      </c>
      <c r="B652" s="9">
        <f>SUM(B653:B654)</f>
        <v>341</v>
      </c>
      <c r="C652" s="299"/>
    </row>
    <row r="653" spans="1:3" s="1" customFormat="1" ht="16.5" customHeight="1">
      <c r="A653" s="11" t="s">
        <v>1170</v>
      </c>
      <c r="B653" s="9">
        <v>136</v>
      </c>
      <c r="C653" s="299"/>
    </row>
    <row r="654" spans="1:3" s="1" customFormat="1" ht="16.5" customHeight="1">
      <c r="A654" s="11" t="s">
        <v>1171</v>
      </c>
      <c r="B654" s="9">
        <v>205</v>
      </c>
      <c r="C654" s="299"/>
    </row>
    <row r="655" spans="1:3" s="1" customFormat="1" ht="16.5" customHeight="1">
      <c r="A655" s="97" t="s">
        <v>1172</v>
      </c>
      <c r="B655" s="9">
        <f>SUM(B656:B657)</f>
        <v>1460</v>
      </c>
      <c r="C655" s="299"/>
    </row>
    <row r="656" spans="1:3" s="1" customFormat="1" ht="16.5" customHeight="1">
      <c r="A656" s="11" t="s">
        <v>1173</v>
      </c>
      <c r="B656" s="9">
        <v>89</v>
      </c>
      <c r="C656" s="299"/>
    </row>
    <row r="657" spans="1:3" s="1" customFormat="1" ht="16.5" customHeight="1">
      <c r="A657" s="11" t="s">
        <v>1174</v>
      </c>
      <c r="B657" s="9">
        <v>1371</v>
      </c>
      <c r="C657" s="299"/>
    </row>
    <row r="658" spans="1:3" s="1" customFormat="1" ht="16.5" customHeight="1">
      <c r="A658" s="97" t="s">
        <v>1175</v>
      </c>
      <c r="B658" s="9">
        <f>SUM(B659:B660)</f>
        <v>0</v>
      </c>
      <c r="C658" s="299"/>
    </row>
    <row r="659" spans="1:3" s="1" customFormat="1" ht="16.5" customHeight="1">
      <c r="A659" s="11" t="s">
        <v>1176</v>
      </c>
      <c r="B659" s="9">
        <v>0</v>
      </c>
      <c r="C659" s="299"/>
    </row>
    <row r="660" spans="1:3" s="1" customFormat="1" ht="16.5" customHeight="1">
      <c r="A660" s="11" t="s">
        <v>1177</v>
      </c>
      <c r="B660" s="9">
        <v>0</v>
      </c>
      <c r="C660" s="299"/>
    </row>
    <row r="661" spans="1:3" s="1" customFormat="1" ht="16.5" customHeight="1">
      <c r="A661" s="97" t="s">
        <v>1178</v>
      </c>
      <c r="B661" s="9">
        <f>SUM(B662:B663)</f>
        <v>50</v>
      </c>
      <c r="C661" s="299"/>
    </row>
    <row r="662" spans="1:3" s="1" customFormat="1" ht="16.5" customHeight="1">
      <c r="A662" s="11" t="s">
        <v>1179</v>
      </c>
      <c r="B662" s="9">
        <v>0</v>
      </c>
      <c r="C662" s="299"/>
    </row>
    <row r="663" spans="1:3" s="1" customFormat="1" ht="16.5" customHeight="1">
      <c r="A663" s="11" t="s">
        <v>1180</v>
      </c>
      <c r="B663" s="9">
        <v>50</v>
      </c>
      <c r="C663" s="299"/>
    </row>
    <row r="664" spans="1:3" s="1" customFormat="1" ht="16.5" customHeight="1">
      <c r="A664" s="97" t="s">
        <v>1181</v>
      </c>
      <c r="B664" s="9">
        <f>SUM(B665:B667)</f>
        <v>23204</v>
      </c>
      <c r="C664" s="299"/>
    </row>
    <row r="665" spans="1:3" s="1" customFormat="1" ht="16.5" customHeight="1">
      <c r="A665" s="11" t="s">
        <v>1182</v>
      </c>
      <c r="B665" s="9">
        <v>0</v>
      </c>
      <c r="C665" s="299"/>
    </row>
    <row r="666" spans="1:3" s="1" customFormat="1" ht="16.5" customHeight="1">
      <c r="A666" s="11" t="s">
        <v>1183</v>
      </c>
      <c r="B666" s="9">
        <v>23204</v>
      </c>
      <c r="C666" s="299"/>
    </row>
    <row r="667" spans="1:3" s="1" customFormat="1" ht="16.5" customHeight="1">
      <c r="A667" s="11" t="s">
        <v>1184</v>
      </c>
      <c r="B667" s="9">
        <v>0</v>
      </c>
      <c r="C667" s="299"/>
    </row>
    <row r="668" spans="1:3" s="1" customFormat="1" ht="16.5" customHeight="1">
      <c r="A668" s="97" t="s">
        <v>1185</v>
      </c>
      <c r="B668" s="9">
        <f>SUM(B669:B672)</f>
        <v>0</v>
      </c>
      <c r="C668" s="299"/>
    </row>
    <row r="669" spans="1:3" s="1" customFormat="1" ht="16.5" customHeight="1">
      <c r="A669" s="11" t="s">
        <v>1186</v>
      </c>
      <c r="B669" s="9">
        <v>0</v>
      </c>
      <c r="C669" s="299"/>
    </row>
    <row r="670" spans="1:3" s="1" customFormat="1" ht="16.5" customHeight="1">
      <c r="A670" s="11" t="s">
        <v>1187</v>
      </c>
      <c r="B670" s="9">
        <v>0</v>
      </c>
      <c r="C670" s="299"/>
    </row>
    <row r="671" spans="1:3" s="1" customFormat="1" ht="16.5" customHeight="1">
      <c r="A671" s="11" t="s">
        <v>1188</v>
      </c>
      <c r="B671" s="9">
        <v>0</v>
      </c>
      <c r="C671" s="299"/>
    </row>
    <row r="672" spans="1:3" s="1" customFormat="1" ht="16.5" customHeight="1">
      <c r="A672" s="11" t="s">
        <v>1189</v>
      </c>
      <c r="B672" s="9">
        <v>0</v>
      </c>
      <c r="C672" s="299"/>
    </row>
    <row r="673" spans="1:3" s="1" customFormat="1" ht="16.5" customHeight="1">
      <c r="A673" s="97" t="s">
        <v>1190</v>
      </c>
      <c r="B673" s="9">
        <f>SUM(B674:B680)</f>
        <v>472</v>
      </c>
      <c r="C673" s="299"/>
    </row>
    <row r="674" spans="1:3" s="1" customFormat="1" ht="16.5" customHeight="1">
      <c r="A674" s="11" t="s">
        <v>715</v>
      </c>
      <c r="B674" s="9">
        <v>96</v>
      </c>
      <c r="C674" s="299"/>
    </row>
    <row r="675" spans="1:3" s="1" customFormat="1" ht="16.5" customHeight="1">
      <c r="A675" s="11" t="s">
        <v>716</v>
      </c>
      <c r="B675" s="9">
        <v>0</v>
      </c>
      <c r="C675" s="299"/>
    </row>
    <row r="676" spans="1:3" s="1" customFormat="1" ht="16.5" customHeight="1">
      <c r="A676" s="11" t="s">
        <v>717</v>
      </c>
      <c r="B676" s="9">
        <v>0</v>
      </c>
      <c r="C676" s="299"/>
    </row>
    <row r="677" spans="1:3" s="1" customFormat="1" ht="16.5" customHeight="1">
      <c r="A677" s="11" t="s">
        <v>1191</v>
      </c>
      <c r="B677" s="9">
        <v>50</v>
      </c>
      <c r="C677" s="299"/>
    </row>
    <row r="678" spans="1:3" s="1" customFormat="1" ht="16.5" customHeight="1">
      <c r="A678" s="11" t="s">
        <v>1192</v>
      </c>
      <c r="B678" s="9">
        <v>0</v>
      </c>
      <c r="C678" s="299"/>
    </row>
    <row r="679" spans="1:3" s="1" customFormat="1" ht="16.5" customHeight="1">
      <c r="A679" s="11" t="s">
        <v>724</v>
      </c>
      <c r="B679" s="9">
        <v>308</v>
      </c>
      <c r="C679" s="299"/>
    </row>
    <row r="680" spans="1:3" s="1" customFormat="1" ht="16.5" customHeight="1">
      <c r="A680" s="11" t="s">
        <v>1193</v>
      </c>
      <c r="B680" s="9">
        <v>18</v>
      </c>
      <c r="C680" s="299"/>
    </row>
    <row r="681" spans="1:3" s="1" customFormat="1" ht="16.5" customHeight="1">
      <c r="A681" s="97" t="s">
        <v>1194</v>
      </c>
      <c r="B681" s="9">
        <f>SUM(B682:B683)</f>
        <v>0</v>
      </c>
      <c r="C681" s="299"/>
    </row>
    <row r="682" spans="1:3" s="1" customFormat="1" ht="16.5" customHeight="1">
      <c r="A682" s="11" t="s">
        <v>1195</v>
      </c>
      <c r="B682" s="9">
        <v>0</v>
      </c>
      <c r="C682" s="299"/>
    </row>
    <row r="683" spans="1:3" s="1" customFormat="1" ht="16.5" customHeight="1">
      <c r="A683" s="11" t="s">
        <v>1196</v>
      </c>
      <c r="B683" s="9">
        <v>0</v>
      </c>
      <c r="C683" s="299"/>
    </row>
    <row r="684" spans="1:3" s="1" customFormat="1" ht="16.5" customHeight="1">
      <c r="A684" s="97" t="s">
        <v>1197</v>
      </c>
      <c r="B684" s="9">
        <f>B685</f>
        <v>199</v>
      </c>
      <c r="C684" s="299"/>
    </row>
    <row r="685" spans="1:3" s="1" customFormat="1" ht="16.5" customHeight="1">
      <c r="A685" s="11" t="s">
        <v>1198</v>
      </c>
      <c r="B685" s="9">
        <v>199</v>
      </c>
      <c r="C685" s="299"/>
    </row>
    <row r="686" spans="1:3" s="1" customFormat="1" ht="16.5" customHeight="1">
      <c r="A686" s="97" t="s">
        <v>1199</v>
      </c>
      <c r="B686" s="9">
        <f>SUM(B687,B692,B706,B710,B722,B725,B729,B734,B738,B742,B745,B754,B756)</f>
        <v>95712</v>
      </c>
      <c r="C686" s="299"/>
    </row>
    <row r="687" spans="1:3" s="1" customFormat="1" ht="16.5" customHeight="1">
      <c r="A687" s="97" t="s">
        <v>1200</v>
      </c>
      <c r="B687" s="9">
        <f>SUM(B688:B691)</f>
        <v>4217</v>
      </c>
      <c r="C687" s="299"/>
    </row>
    <row r="688" spans="1:3" s="1" customFormat="1" ht="16.5" customHeight="1">
      <c r="A688" s="11" t="s">
        <v>715</v>
      </c>
      <c r="B688" s="9">
        <v>450</v>
      </c>
      <c r="C688" s="299"/>
    </row>
    <row r="689" spans="1:3" s="1" customFormat="1" ht="16.5" customHeight="1">
      <c r="A689" s="11" t="s">
        <v>716</v>
      </c>
      <c r="B689" s="9">
        <v>0</v>
      </c>
      <c r="C689" s="299"/>
    </row>
    <row r="690" spans="1:3" s="1" customFormat="1" ht="16.5" customHeight="1">
      <c r="A690" s="11" t="s">
        <v>717</v>
      </c>
      <c r="B690" s="9">
        <v>0</v>
      </c>
      <c r="C690" s="299"/>
    </row>
    <row r="691" spans="1:3" s="1" customFormat="1" ht="16.5" customHeight="1">
      <c r="A691" s="11" t="s">
        <v>1201</v>
      </c>
      <c r="B691" s="9">
        <v>3767</v>
      </c>
      <c r="C691" s="299"/>
    </row>
    <row r="692" spans="1:3" s="1" customFormat="1" ht="16.5" customHeight="1">
      <c r="A692" s="97" t="s">
        <v>1202</v>
      </c>
      <c r="B692" s="9">
        <f>SUM(B693:B705)</f>
        <v>5763</v>
      </c>
      <c r="C692" s="299"/>
    </row>
    <row r="693" spans="1:3" s="1" customFormat="1" ht="16.5" customHeight="1">
      <c r="A693" s="11" t="s">
        <v>1203</v>
      </c>
      <c r="B693" s="9">
        <v>127</v>
      </c>
      <c r="C693" s="299"/>
    </row>
    <row r="694" spans="1:3" s="1" customFormat="1" ht="16.5" customHeight="1">
      <c r="A694" s="11" t="s">
        <v>1204</v>
      </c>
      <c r="B694" s="9">
        <v>5049</v>
      </c>
      <c r="C694" s="299"/>
    </row>
    <row r="695" spans="1:3" s="1" customFormat="1" ht="16.5" customHeight="1">
      <c r="A695" s="11" t="s">
        <v>1205</v>
      </c>
      <c r="B695" s="9">
        <v>0</v>
      </c>
      <c r="C695" s="299"/>
    </row>
    <row r="696" spans="1:3" s="1" customFormat="1" ht="16.5" customHeight="1">
      <c r="A696" s="11" t="s">
        <v>1206</v>
      </c>
      <c r="B696" s="9">
        <v>0</v>
      </c>
      <c r="C696" s="299"/>
    </row>
    <row r="697" spans="1:3" s="1" customFormat="1" ht="16.5" customHeight="1">
      <c r="A697" s="11" t="s">
        <v>1207</v>
      </c>
      <c r="B697" s="9">
        <v>0</v>
      </c>
      <c r="C697" s="299"/>
    </row>
    <row r="698" spans="1:3" s="1" customFormat="1" ht="16.5" customHeight="1">
      <c r="A698" s="11" t="s">
        <v>1208</v>
      </c>
      <c r="B698" s="9">
        <v>0</v>
      </c>
      <c r="C698" s="299"/>
    </row>
    <row r="699" spans="1:3" s="1" customFormat="1" ht="16.5" customHeight="1">
      <c r="A699" s="11" t="s">
        <v>1209</v>
      </c>
      <c r="B699" s="9">
        <v>0</v>
      </c>
      <c r="C699" s="299"/>
    </row>
    <row r="700" spans="1:3" s="1" customFormat="1" ht="16.5" customHeight="1">
      <c r="A700" s="11" t="s">
        <v>1210</v>
      </c>
      <c r="B700" s="9">
        <v>32</v>
      </c>
      <c r="C700" s="299"/>
    </row>
    <row r="701" spans="1:3" s="1" customFormat="1" ht="16.5" customHeight="1">
      <c r="A701" s="11" t="s">
        <v>1211</v>
      </c>
      <c r="B701" s="9">
        <v>0</v>
      </c>
      <c r="C701" s="299"/>
    </row>
    <row r="702" spans="1:3" s="1" customFormat="1" ht="16.5" customHeight="1">
      <c r="A702" s="11" t="s">
        <v>1212</v>
      </c>
      <c r="B702" s="9">
        <v>0</v>
      </c>
      <c r="C702" s="299"/>
    </row>
    <row r="703" spans="1:3" s="1" customFormat="1" ht="16.5" customHeight="1">
      <c r="A703" s="11" t="s">
        <v>1213</v>
      </c>
      <c r="B703" s="9">
        <v>0</v>
      </c>
      <c r="C703" s="299"/>
    </row>
    <row r="704" spans="1:3" s="1" customFormat="1" ht="16.5" customHeight="1">
      <c r="A704" s="11" t="s">
        <v>1214</v>
      </c>
      <c r="B704" s="9">
        <v>0</v>
      </c>
      <c r="C704" s="299"/>
    </row>
    <row r="705" spans="1:3" s="1" customFormat="1" ht="16.5" customHeight="1">
      <c r="A705" s="11" t="s">
        <v>1215</v>
      </c>
      <c r="B705" s="9">
        <v>555</v>
      </c>
      <c r="C705" s="299"/>
    </row>
    <row r="706" spans="1:3" s="1" customFormat="1" ht="16.5" customHeight="1">
      <c r="A706" s="97" t="s">
        <v>1216</v>
      </c>
      <c r="B706" s="9">
        <f>SUM(B707:B709)</f>
        <v>2381</v>
      </c>
      <c r="C706" s="299"/>
    </row>
    <row r="707" spans="1:3" s="1" customFormat="1" ht="16.5" customHeight="1">
      <c r="A707" s="11" t="s">
        <v>1217</v>
      </c>
      <c r="B707" s="9">
        <v>0</v>
      </c>
      <c r="C707" s="299"/>
    </row>
    <row r="708" spans="1:3" s="1" customFormat="1" ht="16.5" customHeight="1">
      <c r="A708" s="11" t="s">
        <v>1218</v>
      </c>
      <c r="B708" s="9">
        <v>97</v>
      </c>
      <c r="C708" s="299"/>
    </row>
    <row r="709" spans="1:3" s="1" customFormat="1" ht="16.5" customHeight="1">
      <c r="A709" s="11" t="s">
        <v>1219</v>
      </c>
      <c r="B709" s="9">
        <v>2284</v>
      </c>
      <c r="C709" s="299"/>
    </row>
    <row r="710" spans="1:3" s="1" customFormat="1" ht="16.5" customHeight="1">
      <c r="A710" s="97" t="s">
        <v>1220</v>
      </c>
      <c r="B710" s="9">
        <f>SUM(B711:B721)</f>
        <v>12574</v>
      </c>
      <c r="C710" s="299"/>
    </row>
    <row r="711" spans="1:3" s="1" customFormat="1" ht="16.5" customHeight="1">
      <c r="A711" s="11" t="s">
        <v>1221</v>
      </c>
      <c r="B711" s="9">
        <v>1246</v>
      </c>
      <c r="C711" s="299"/>
    </row>
    <row r="712" spans="1:3" s="1" customFormat="1" ht="16.5" customHeight="1">
      <c r="A712" s="11" t="s">
        <v>1222</v>
      </c>
      <c r="B712" s="9">
        <v>325</v>
      </c>
      <c r="C712" s="299"/>
    </row>
    <row r="713" spans="1:3" s="1" customFormat="1" ht="16.5" customHeight="1">
      <c r="A713" s="11" t="s">
        <v>1223</v>
      </c>
      <c r="B713" s="9">
        <v>1372</v>
      </c>
      <c r="C713" s="299"/>
    </row>
    <row r="714" spans="1:3" s="1" customFormat="1" ht="16.5" customHeight="1">
      <c r="A714" s="11" t="s">
        <v>1224</v>
      </c>
      <c r="B714" s="9">
        <v>0</v>
      </c>
      <c r="C714" s="299"/>
    </row>
    <row r="715" spans="1:3" s="1" customFormat="1" ht="16.5" customHeight="1">
      <c r="A715" s="11" t="s">
        <v>1225</v>
      </c>
      <c r="B715" s="9">
        <v>94</v>
      </c>
      <c r="C715" s="299"/>
    </row>
    <row r="716" spans="1:3" s="1" customFormat="1" ht="16.5" customHeight="1">
      <c r="A716" s="11" t="s">
        <v>1226</v>
      </c>
      <c r="B716" s="9">
        <v>137</v>
      </c>
      <c r="C716" s="299"/>
    </row>
    <row r="717" spans="1:3" s="1" customFormat="1" ht="16.5" customHeight="1">
      <c r="A717" s="11" t="s">
        <v>1227</v>
      </c>
      <c r="B717" s="9">
        <v>0</v>
      </c>
      <c r="C717" s="299"/>
    </row>
    <row r="718" spans="1:3" s="1" customFormat="1" ht="16.5" customHeight="1">
      <c r="A718" s="11" t="s">
        <v>1228</v>
      </c>
      <c r="B718" s="9">
        <v>5732</v>
      </c>
      <c r="C718" s="299"/>
    </row>
    <row r="719" spans="1:3" s="1" customFormat="1" ht="16.5" customHeight="1">
      <c r="A719" s="11" t="s">
        <v>1229</v>
      </c>
      <c r="B719" s="9">
        <v>2401</v>
      </c>
      <c r="C719" s="299"/>
    </row>
    <row r="720" spans="1:3" s="1" customFormat="1" ht="16.5" customHeight="1">
      <c r="A720" s="11" t="s">
        <v>1230</v>
      </c>
      <c r="B720" s="9">
        <v>1212</v>
      </c>
      <c r="C720" s="299"/>
    </row>
    <row r="721" spans="1:3" s="1" customFormat="1" ht="16.5" customHeight="1">
      <c r="A721" s="11" t="s">
        <v>1231</v>
      </c>
      <c r="B721" s="9">
        <v>55</v>
      </c>
      <c r="C721" s="299"/>
    </row>
    <row r="722" spans="1:3" s="1" customFormat="1" ht="16.5" customHeight="1">
      <c r="A722" s="97" t="s">
        <v>1232</v>
      </c>
      <c r="B722" s="9">
        <f>SUM(B723:B724)</f>
        <v>0</v>
      </c>
      <c r="C722" s="299"/>
    </row>
    <row r="723" spans="1:3" s="1" customFormat="1" ht="16.5" customHeight="1">
      <c r="A723" s="11" t="s">
        <v>1233</v>
      </c>
      <c r="B723" s="9">
        <v>0</v>
      </c>
      <c r="C723" s="299"/>
    </row>
    <row r="724" spans="1:3" s="1" customFormat="1" ht="16.5" customHeight="1">
      <c r="A724" s="11" t="s">
        <v>1234</v>
      </c>
      <c r="B724" s="9">
        <v>0</v>
      </c>
      <c r="C724" s="299"/>
    </row>
    <row r="725" spans="1:3" s="1" customFormat="1" ht="16.5" customHeight="1">
      <c r="A725" s="97" t="s">
        <v>1235</v>
      </c>
      <c r="B725" s="9">
        <f>SUM(B726:B728)</f>
        <v>1977</v>
      </c>
      <c r="C725" s="299"/>
    </row>
    <row r="726" spans="1:3" s="1" customFormat="1" ht="16.5" customHeight="1">
      <c r="A726" s="11" t="s">
        <v>1236</v>
      </c>
      <c r="B726" s="9">
        <v>1019</v>
      </c>
      <c r="C726" s="299"/>
    </row>
    <row r="727" spans="1:3" s="1" customFormat="1" ht="16.5" customHeight="1">
      <c r="A727" s="11" t="s">
        <v>1237</v>
      </c>
      <c r="B727" s="9">
        <v>875</v>
      </c>
      <c r="C727" s="299"/>
    </row>
    <row r="728" spans="1:3" s="1" customFormat="1" ht="16.5" customHeight="1">
      <c r="A728" s="11" t="s">
        <v>1238</v>
      </c>
      <c r="B728" s="9">
        <v>83</v>
      </c>
      <c r="C728" s="299"/>
    </row>
    <row r="729" spans="1:3" s="1" customFormat="1" ht="16.5" customHeight="1">
      <c r="A729" s="97" t="s">
        <v>1239</v>
      </c>
      <c r="B729" s="9">
        <f>SUM(B730:B733)</f>
        <v>12767</v>
      </c>
      <c r="C729" s="299"/>
    </row>
    <row r="730" spans="1:3" s="1" customFormat="1" ht="16.5" customHeight="1">
      <c r="A730" s="11" t="s">
        <v>1240</v>
      </c>
      <c r="B730" s="9">
        <v>12264</v>
      </c>
      <c r="C730" s="299"/>
    </row>
    <row r="731" spans="1:3" s="1" customFormat="1" ht="16.5" customHeight="1">
      <c r="A731" s="11" t="s">
        <v>1241</v>
      </c>
      <c r="B731" s="9">
        <v>237</v>
      </c>
      <c r="C731" s="299"/>
    </row>
    <row r="732" spans="1:3" s="1" customFormat="1" ht="16.5" customHeight="1">
      <c r="A732" s="11" t="s">
        <v>1242</v>
      </c>
      <c r="B732" s="9">
        <v>266</v>
      </c>
      <c r="C732" s="299"/>
    </row>
    <row r="733" spans="1:3" s="1" customFormat="1" ht="16.5" customHeight="1">
      <c r="A733" s="11" t="s">
        <v>1243</v>
      </c>
      <c r="B733" s="9">
        <v>0</v>
      </c>
      <c r="C733" s="299"/>
    </row>
    <row r="734" spans="1:3" s="1" customFormat="1" ht="16.5" customHeight="1">
      <c r="A734" s="97" t="s">
        <v>1244</v>
      </c>
      <c r="B734" s="9">
        <f>SUM(B735:B737)</f>
        <v>48349</v>
      </c>
      <c r="C734" s="299"/>
    </row>
    <row r="735" spans="1:3" s="1" customFormat="1" ht="16.5" customHeight="1">
      <c r="A735" s="11" t="s">
        <v>1245</v>
      </c>
      <c r="B735" s="9">
        <v>0</v>
      </c>
      <c r="C735" s="299"/>
    </row>
    <row r="736" spans="1:3" s="1" customFormat="1" ht="16.5" customHeight="1">
      <c r="A736" s="11" t="s">
        <v>1246</v>
      </c>
      <c r="B736" s="9">
        <v>48349</v>
      </c>
      <c r="C736" s="299"/>
    </row>
    <row r="737" spans="1:3" s="1" customFormat="1" ht="16.5" customHeight="1">
      <c r="A737" s="11" t="s">
        <v>1247</v>
      </c>
      <c r="B737" s="9">
        <v>0</v>
      </c>
      <c r="C737" s="299"/>
    </row>
    <row r="738" spans="1:3" s="1" customFormat="1" ht="16.5" customHeight="1">
      <c r="A738" s="97" t="s">
        <v>1248</v>
      </c>
      <c r="B738" s="9">
        <f>SUM(B739:B741)</f>
        <v>996</v>
      </c>
      <c r="C738" s="299"/>
    </row>
    <row r="739" spans="1:3" s="1" customFormat="1" ht="16.5" customHeight="1">
      <c r="A739" s="11" t="s">
        <v>1249</v>
      </c>
      <c r="B739" s="9">
        <v>974</v>
      </c>
      <c r="C739" s="299"/>
    </row>
    <row r="740" spans="1:3" s="1" customFormat="1" ht="16.5" customHeight="1">
      <c r="A740" s="11" t="s">
        <v>1250</v>
      </c>
      <c r="B740" s="9">
        <v>22</v>
      </c>
      <c r="C740" s="299"/>
    </row>
    <row r="741" spans="1:3" s="1" customFormat="1" ht="16.5" customHeight="1">
      <c r="A741" s="11" t="s">
        <v>1251</v>
      </c>
      <c r="B741" s="9">
        <v>0</v>
      </c>
      <c r="C741" s="299"/>
    </row>
    <row r="742" spans="1:3" s="1" customFormat="1" ht="16.5" customHeight="1">
      <c r="A742" s="97" t="s">
        <v>1252</v>
      </c>
      <c r="B742" s="9">
        <f>SUM(B743:B744)</f>
        <v>129</v>
      </c>
      <c r="C742" s="299"/>
    </row>
    <row r="743" spans="1:3" s="1" customFormat="1" ht="16.5" customHeight="1">
      <c r="A743" s="11" t="s">
        <v>1253</v>
      </c>
      <c r="B743" s="9">
        <v>129</v>
      </c>
      <c r="C743" s="299"/>
    </row>
    <row r="744" spans="1:3" s="1" customFormat="1" ht="16.5" customHeight="1">
      <c r="A744" s="11" t="s">
        <v>1254</v>
      </c>
      <c r="B744" s="9">
        <v>0</v>
      </c>
      <c r="C744" s="299"/>
    </row>
    <row r="745" spans="1:3" s="1" customFormat="1" ht="16.5" customHeight="1">
      <c r="A745" s="97" t="s">
        <v>1255</v>
      </c>
      <c r="B745" s="9">
        <f>SUM(B746:B753)</f>
        <v>5630</v>
      </c>
      <c r="C745" s="299"/>
    </row>
    <row r="746" spans="1:3" s="1" customFormat="1" ht="16.5" customHeight="1">
      <c r="A746" s="11" t="s">
        <v>715</v>
      </c>
      <c r="B746" s="9">
        <v>92</v>
      </c>
      <c r="C746" s="299"/>
    </row>
    <row r="747" spans="1:3" s="1" customFormat="1" ht="16.5" customHeight="1">
      <c r="A747" s="11" t="s">
        <v>716</v>
      </c>
      <c r="B747" s="9">
        <v>0</v>
      </c>
      <c r="C747" s="299"/>
    </row>
    <row r="748" spans="1:3" s="1" customFormat="1" ht="16.5" customHeight="1">
      <c r="A748" s="11" t="s">
        <v>717</v>
      </c>
      <c r="B748" s="9">
        <v>0</v>
      </c>
      <c r="C748" s="299"/>
    </row>
    <row r="749" spans="1:3" s="1" customFormat="1" ht="16.5" customHeight="1">
      <c r="A749" s="11" t="s">
        <v>756</v>
      </c>
      <c r="B749" s="9">
        <v>0</v>
      </c>
      <c r="C749" s="299"/>
    </row>
    <row r="750" spans="1:3" s="1" customFormat="1" ht="16.5" customHeight="1">
      <c r="A750" s="11" t="s">
        <v>1256</v>
      </c>
      <c r="B750" s="9">
        <v>0</v>
      </c>
      <c r="C750" s="299"/>
    </row>
    <row r="751" spans="1:3" s="1" customFormat="1" ht="16.5" customHeight="1">
      <c r="A751" s="11" t="s">
        <v>1257</v>
      </c>
      <c r="B751" s="9">
        <v>4906</v>
      </c>
      <c r="C751" s="299"/>
    </row>
    <row r="752" spans="1:3" s="1" customFormat="1" ht="16.5" customHeight="1">
      <c r="A752" s="11" t="s">
        <v>724</v>
      </c>
      <c r="B752" s="9">
        <v>591</v>
      </c>
      <c r="C752" s="299"/>
    </row>
    <row r="753" spans="1:3" s="1" customFormat="1" ht="16.5" customHeight="1">
      <c r="A753" s="11" t="s">
        <v>1258</v>
      </c>
      <c r="B753" s="9">
        <v>41</v>
      </c>
      <c r="C753" s="299"/>
    </row>
    <row r="754" spans="1:3" s="1" customFormat="1" ht="16.5" customHeight="1">
      <c r="A754" s="97" t="s">
        <v>1259</v>
      </c>
      <c r="B754" s="9">
        <f>B755</f>
        <v>0</v>
      </c>
      <c r="C754" s="299"/>
    </row>
    <row r="755" spans="1:3" s="1" customFormat="1" ht="16.5" customHeight="1">
      <c r="A755" s="11" t="s">
        <v>1260</v>
      </c>
      <c r="B755" s="9">
        <v>0</v>
      </c>
      <c r="C755" s="299"/>
    </row>
    <row r="756" spans="1:3" s="1" customFormat="1" ht="16.5" customHeight="1">
      <c r="A756" s="97" t="s">
        <v>1261</v>
      </c>
      <c r="B756" s="9">
        <f>B757</f>
        <v>929</v>
      </c>
      <c r="C756" s="299"/>
    </row>
    <row r="757" spans="1:3" s="1" customFormat="1" ht="16.5" customHeight="1">
      <c r="A757" s="11" t="s">
        <v>1262</v>
      </c>
      <c r="B757" s="9">
        <v>929</v>
      </c>
      <c r="C757" s="299"/>
    </row>
    <row r="758" spans="1:3" s="1" customFormat="1" ht="16.5" customHeight="1">
      <c r="A758" s="97" t="s">
        <v>1263</v>
      </c>
      <c r="B758" s="9">
        <f>SUM(B759,B769,B773,B781,B786,B793,B799,B802,B805,B807,B809,B815,B817,B819,B834)</f>
        <v>13129</v>
      </c>
      <c r="C758" s="299"/>
    </row>
    <row r="759" spans="1:3" s="1" customFormat="1" ht="16.5" customHeight="1">
      <c r="A759" s="97" t="s">
        <v>1264</v>
      </c>
      <c r="B759" s="9">
        <f>SUM(B760:B768)</f>
        <v>309</v>
      </c>
      <c r="C759" s="299"/>
    </row>
    <row r="760" spans="1:3" s="1" customFormat="1" ht="16.5" customHeight="1">
      <c r="A760" s="11" t="s">
        <v>715</v>
      </c>
      <c r="B760" s="9">
        <v>120</v>
      </c>
      <c r="C760" s="299"/>
    </row>
    <row r="761" spans="1:3" s="1" customFormat="1" ht="16.5" customHeight="1">
      <c r="A761" s="11" t="s">
        <v>716</v>
      </c>
      <c r="B761" s="9">
        <v>0</v>
      </c>
      <c r="C761" s="299"/>
    </row>
    <row r="762" spans="1:3" s="1" customFormat="1" ht="16.5" customHeight="1">
      <c r="A762" s="11" t="s">
        <v>717</v>
      </c>
      <c r="B762" s="9">
        <v>0</v>
      </c>
      <c r="C762" s="299"/>
    </row>
    <row r="763" spans="1:3" s="1" customFormat="1" ht="16.5" customHeight="1">
      <c r="A763" s="11" t="s">
        <v>1265</v>
      </c>
      <c r="B763" s="9">
        <v>0</v>
      </c>
      <c r="C763" s="299"/>
    </row>
    <row r="764" spans="1:3" s="1" customFormat="1" ht="16.5" customHeight="1">
      <c r="A764" s="11" t="s">
        <v>1266</v>
      </c>
      <c r="B764" s="9">
        <v>0</v>
      </c>
      <c r="C764" s="299"/>
    </row>
    <row r="765" spans="1:3" s="1" customFormat="1" ht="16.5" customHeight="1">
      <c r="A765" s="11" t="s">
        <v>1267</v>
      </c>
      <c r="B765" s="9">
        <v>0</v>
      </c>
      <c r="C765" s="299"/>
    </row>
    <row r="766" spans="1:3" s="1" customFormat="1" ht="16.5" customHeight="1">
      <c r="A766" s="11" t="s">
        <v>1268</v>
      </c>
      <c r="B766" s="9">
        <v>0</v>
      </c>
      <c r="C766" s="299"/>
    </row>
    <row r="767" spans="1:3" s="1" customFormat="1" ht="16.5" customHeight="1">
      <c r="A767" s="11" t="s">
        <v>1269</v>
      </c>
      <c r="B767" s="9">
        <v>0</v>
      </c>
      <c r="C767" s="299"/>
    </row>
    <row r="768" spans="1:3" s="1" customFormat="1" ht="16.5" customHeight="1">
      <c r="A768" s="11" t="s">
        <v>1270</v>
      </c>
      <c r="B768" s="9">
        <v>189</v>
      </c>
      <c r="C768" s="299"/>
    </row>
    <row r="769" spans="1:3" s="1" customFormat="1" ht="16.5" customHeight="1">
      <c r="A769" s="97" t="s">
        <v>1271</v>
      </c>
      <c r="B769" s="9">
        <f>SUM(B770:B772)</f>
        <v>314</v>
      </c>
      <c r="C769" s="299"/>
    </row>
    <row r="770" spans="1:3" s="1" customFormat="1" ht="16.5" customHeight="1">
      <c r="A770" s="11" t="s">
        <v>1272</v>
      </c>
      <c r="B770" s="9">
        <v>0</v>
      </c>
      <c r="C770" s="299"/>
    </row>
    <row r="771" spans="1:3" s="1" customFormat="1" ht="16.5" customHeight="1">
      <c r="A771" s="11" t="s">
        <v>1273</v>
      </c>
      <c r="B771" s="9">
        <v>0</v>
      </c>
      <c r="C771" s="299"/>
    </row>
    <row r="772" spans="1:3" s="1" customFormat="1" ht="16.5" customHeight="1">
      <c r="A772" s="11" t="s">
        <v>1274</v>
      </c>
      <c r="B772" s="9">
        <v>314</v>
      </c>
      <c r="C772" s="299"/>
    </row>
    <row r="773" spans="1:3" s="1" customFormat="1" ht="16.5" customHeight="1">
      <c r="A773" s="97" t="s">
        <v>1275</v>
      </c>
      <c r="B773" s="9">
        <f>SUM(B774:B780)</f>
        <v>2536</v>
      </c>
      <c r="C773" s="299"/>
    </row>
    <row r="774" spans="1:3" s="1" customFormat="1" ht="16.5" customHeight="1">
      <c r="A774" s="11" t="s">
        <v>1276</v>
      </c>
      <c r="B774" s="9">
        <v>1103</v>
      </c>
      <c r="C774" s="299"/>
    </row>
    <row r="775" spans="1:3" s="1" customFormat="1" ht="16.5" customHeight="1">
      <c r="A775" s="11" t="s">
        <v>1277</v>
      </c>
      <c r="B775" s="9">
        <v>206</v>
      </c>
      <c r="C775" s="299"/>
    </row>
    <row r="776" spans="1:3" s="1" customFormat="1" ht="16.5" customHeight="1">
      <c r="A776" s="11" t="s">
        <v>1278</v>
      </c>
      <c r="B776" s="9">
        <v>0</v>
      </c>
      <c r="C776" s="299"/>
    </row>
    <row r="777" spans="1:3" s="1" customFormat="1" ht="16.5" customHeight="1">
      <c r="A777" s="11" t="s">
        <v>1279</v>
      </c>
      <c r="B777" s="9">
        <v>0</v>
      </c>
      <c r="C777" s="299"/>
    </row>
    <row r="778" spans="1:3" s="1" customFormat="1" ht="16.5" customHeight="1">
      <c r="A778" s="11" t="s">
        <v>1280</v>
      </c>
      <c r="B778" s="9">
        <v>0</v>
      </c>
      <c r="C778" s="299"/>
    </row>
    <row r="779" spans="1:3" s="1" customFormat="1" ht="16.5" customHeight="1">
      <c r="A779" s="11" t="s">
        <v>1281</v>
      </c>
      <c r="B779" s="9">
        <v>0</v>
      </c>
      <c r="C779" s="299"/>
    </row>
    <row r="780" spans="1:3" s="1" customFormat="1" ht="16.5" customHeight="1">
      <c r="A780" s="11" t="s">
        <v>1282</v>
      </c>
      <c r="B780" s="9">
        <v>1227</v>
      </c>
      <c r="C780" s="299"/>
    </row>
    <row r="781" spans="1:3" s="1" customFormat="1" ht="16.5" customHeight="1">
      <c r="A781" s="97" t="s">
        <v>1283</v>
      </c>
      <c r="B781" s="9">
        <f>SUM(B782:B785)</f>
        <v>5301</v>
      </c>
      <c r="C781" s="299"/>
    </row>
    <row r="782" spans="1:3" s="1" customFormat="1" ht="16.5" customHeight="1">
      <c r="A782" s="11" t="s">
        <v>1284</v>
      </c>
      <c r="B782" s="9">
        <v>0</v>
      </c>
      <c r="C782" s="299"/>
    </row>
    <row r="783" spans="1:3" s="1" customFormat="1" ht="16.5" customHeight="1">
      <c r="A783" s="11" t="s">
        <v>1285</v>
      </c>
      <c r="B783" s="9">
        <v>5301</v>
      </c>
      <c r="C783" s="299"/>
    </row>
    <row r="784" spans="1:3" s="1" customFormat="1" ht="16.5" customHeight="1">
      <c r="A784" s="11" t="s">
        <v>1286</v>
      </c>
      <c r="B784" s="9">
        <v>0</v>
      </c>
      <c r="C784" s="299"/>
    </row>
    <row r="785" spans="1:3" s="1" customFormat="1" ht="16.5" customHeight="1">
      <c r="A785" s="11" t="s">
        <v>1287</v>
      </c>
      <c r="B785" s="9">
        <v>0</v>
      </c>
      <c r="C785" s="299"/>
    </row>
    <row r="786" spans="1:3" s="1" customFormat="1" ht="16.5" customHeight="1">
      <c r="A786" s="97" t="s">
        <v>1288</v>
      </c>
      <c r="B786" s="9">
        <f>SUM(B787:B792)</f>
        <v>145</v>
      </c>
      <c r="C786" s="299"/>
    </row>
    <row r="787" spans="1:3" s="1" customFormat="1" ht="16.5" customHeight="1">
      <c r="A787" s="11" t="s">
        <v>1289</v>
      </c>
      <c r="B787" s="9">
        <v>145</v>
      </c>
      <c r="C787" s="299"/>
    </row>
    <row r="788" spans="1:3" s="1" customFormat="1" ht="16.5" customHeight="1">
      <c r="A788" s="11" t="s">
        <v>1290</v>
      </c>
      <c r="B788" s="9">
        <v>0</v>
      </c>
      <c r="C788" s="299"/>
    </row>
    <row r="789" spans="1:3" s="1" customFormat="1" ht="16.5" customHeight="1">
      <c r="A789" s="11" t="s">
        <v>1291</v>
      </c>
      <c r="B789" s="9">
        <v>0</v>
      </c>
      <c r="C789" s="299"/>
    </row>
    <row r="790" spans="1:3" s="1" customFormat="1" ht="16.5" customHeight="1">
      <c r="A790" s="11" t="s">
        <v>1292</v>
      </c>
      <c r="B790" s="9">
        <v>0</v>
      </c>
      <c r="C790" s="299"/>
    </row>
    <row r="791" spans="1:3" s="1" customFormat="1" ht="16.5" customHeight="1">
      <c r="A791" s="11" t="s">
        <v>1293</v>
      </c>
      <c r="B791" s="9">
        <v>0</v>
      </c>
      <c r="C791" s="299"/>
    </row>
    <row r="792" spans="1:3" s="1" customFormat="1" ht="16.5" customHeight="1">
      <c r="A792" s="11" t="s">
        <v>1294</v>
      </c>
      <c r="B792" s="9">
        <v>0</v>
      </c>
      <c r="C792" s="299"/>
    </row>
    <row r="793" spans="1:3" s="1" customFormat="1" ht="16.5" customHeight="1">
      <c r="A793" s="97" t="s">
        <v>1295</v>
      </c>
      <c r="B793" s="9">
        <f>SUM(B794:B798)</f>
        <v>65</v>
      </c>
      <c r="C793" s="299"/>
    </row>
    <row r="794" spans="1:3" s="1" customFormat="1" ht="16.5" customHeight="1">
      <c r="A794" s="11" t="s">
        <v>1296</v>
      </c>
      <c r="B794" s="9">
        <v>65</v>
      </c>
      <c r="C794" s="299"/>
    </row>
    <row r="795" spans="1:3" s="1" customFormat="1" ht="16.5" customHeight="1">
      <c r="A795" s="11" t="s">
        <v>1297</v>
      </c>
      <c r="B795" s="9">
        <v>0</v>
      </c>
      <c r="C795" s="299"/>
    </row>
    <row r="796" spans="1:3" s="1" customFormat="1" ht="16.5" customHeight="1">
      <c r="A796" s="11" t="s">
        <v>1298</v>
      </c>
      <c r="B796" s="9">
        <v>0</v>
      </c>
      <c r="C796" s="299"/>
    </row>
    <row r="797" spans="1:3" s="1" customFormat="1" ht="16.5" customHeight="1">
      <c r="A797" s="11" t="s">
        <v>1299</v>
      </c>
      <c r="B797" s="9">
        <v>0</v>
      </c>
      <c r="C797" s="299"/>
    </row>
    <row r="798" spans="1:3" s="1" customFormat="1" ht="16.5" customHeight="1">
      <c r="A798" s="11" t="s">
        <v>1300</v>
      </c>
      <c r="B798" s="9">
        <v>0</v>
      </c>
      <c r="C798" s="299"/>
    </row>
    <row r="799" spans="1:3" s="1" customFormat="1" ht="16.5" customHeight="1">
      <c r="A799" s="97" t="s">
        <v>1301</v>
      </c>
      <c r="B799" s="9">
        <f>SUM(B800:B801)</f>
        <v>0</v>
      </c>
      <c r="C799" s="299"/>
    </row>
    <row r="800" spans="1:3" s="1" customFormat="1" ht="16.5" customHeight="1">
      <c r="A800" s="11" t="s">
        <v>1302</v>
      </c>
      <c r="B800" s="9">
        <v>0</v>
      </c>
      <c r="C800" s="299"/>
    </row>
    <row r="801" spans="1:3" s="1" customFormat="1" ht="16.5" customHeight="1">
      <c r="A801" s="11" t="s">
        <v>1303</v>
      </c>
      <c r="B801" s="9">
        <v>0</v>
      </c>
      <c r="C801" s="299"/>
    </row>
    <row r="802" spans="1:3" s="1" customFormat="1" ht="16.5" customHeight="1">
      <c r="A802" s="97" t="s">
        <v>1304</v>
      </c>
      <c r="B802" s="9">
        <f>SUM(B803:B804)</f>
        <v>0</v>
      </c>
      <c r="C802" s="299"/>
    </row>
    <row r="803" spans="1:3" s="1" customFormat="1" ht="16.5" customHeight="1">
      <c r="A803" s="11" t="s">
        <v>1305</v>
      </c>
      <c r="B803" s="9">
        <v>0</v>
      </c>
      <c r="C803" s="299"/>
    </row>
    <row r="804" spans="1:3" s="1" customFormat="1" ht="16.5" customHeight="1">
      <c r="A804" s="11" t="s">
        <v>1306</v>
      </c>
      <c r="B804" s="9">
        <v>0</v>
      </c>
      <c r="C804" s="299"/>
    </row>
    <row r="805" spans="1:3" s="1" customFormat="1" ht="16.5" customHeight="1">
      <c r="A805" s="97" t="s">
        <v>1307</v>
      </c>
      <c r="B805" s="9">
        <f>B806</f>
        <v>0</v>
      </c>
      <c r="C805" s="299"/>
    </row>
    <row r="806" spans="1:3" s="1" customFormat="1" ht="16.5" customHeight="1">
      <c r="A806" s="11" t="s">
        <v>1308</v>
      </c>
      <c r="B806" s="9">
        <v>0</v>
      </c>
      <c r="C806" s="299"/>
    </row>
    <row r="807" spans="1:3" s="1" customFormat="1" ht="16.5" customHeight="1">
      <c r="A807" s="97" t="s">
        <v>1309</v>
      </c>
      <c r="B807" s="9">
        <f>B808</f>
        <v>3980</v>
      </c>
      <c r="C807" s="299"/>
    </row>
    <row r="808" spans="1:3" s="1" customFormat="1" ht="16.5" customHeight="1">
      <c r="A808" s="11" t="s">
        <v>1310</v>
      </c>
      <c r="B808" s="9">
        <v>3980</v>
      </c>
      <c r="C808" s="299"/>
    </row>
    <row r="809" spans="1:3" s="1" customFormat="1" ht="16.5" customHeight="1">
      <c r="A809" s="97" t="s">
        <v>1311</v>
      </c>
      <c r="B809" s="9">
        <f>SUM(B810:B814)</f>
        <v>0</v>
      </c>
      <c r="C809" s="299"/>
    </row>
    <row r="810" spans="1:3" s="1" customFormat="1" ht="16.5" customHeight="1">
      <c r="A810" s="11" t="s">
        <v>1312</v>
      </c>
      <c r="B810" s="9">
        <v>0</v>
      </c>
      <c r="C810" s="299"/>
    </row>
    <row r="811" spans="1:3" s="1" customFormat="1" ht="16.5" customHeight="1">
      <c r="A811" s="11" t="s">
        <v>1313</v>
      </c>
      <c r="B811" s="9">
        <v>0</v>
      </c>
      <c r="C811" s="299"/>
    </row>
    <row r="812" spans="1:3" s="1" customFormat="1" ht="16.5" customHeight="1">
      <c r="A812" s="11" t="s">
        <v>1314</v>
      </c>
      <c r="B812" s="9">
        <v>0</v>
      </c>
      <c r="C812" s="299"/>
    </row>
    <row r="813" spans="1:3" s="1" customFormat="1" ht="16.5" customHeight="1">
      <c r="A813" s="11" t="s">
        <v>1315</v>
      </c>
      <c r="B813" s="9">
        <v>0</v>
      </c>
      <c r="C813" s="299"/>
    </row>
    <row r="814" spans="1:3" s="1" customFormat="1" ht="16.5" customHeight="1">
      <c r="A814" s="11" t="s">
        <v>1316</v>
      </c>
      <c r="B814" s="9">
        <v>0</v>
      </c>
      <c r="C814" s="299"/>
    </row>
    <row r="815" spans="1:3" s="1" customFormat="1" ht="16.5" customHeight="1">
      <c r="A815" s="97" t="s">
        <v>1317</v>
      </c>
      <c r="B815" s="9">
        <f>B816</f>
        <v>0</v>
      </c>
      <c r="C815" s="299"/>
    </row>
    <row r="816" spans="1:3" s="1" customFormat="1" ht="16.5" customHeight="1">
      <c r="A816" s="11" t="s">
        <v>1318</v>
      </c>
      <c r="B816" s="9">
        <v>0</v>
      </c>
      <c r="C816" s="299"/>
    </row>
    <row r="817" spans="1:3" s="1" customFormat="1" ht="16.5" customHeight="1">
      <c r="A817" s="97" t="s">
        <v>1319</v>
      </c>
      <c r="B817" s="9">
        <f>B818</f>
        <v>0</v>
      </c>
      <c r="C817" s="299"/>
    </row>
    <row r="818" spans="1:3" s="1" customFormat="1" ht="16.5" customHeight="1">
      <c r="A818" s="11" t="s">
        <v>1320</v>
      </c>
      <c r="B818" s="9">
        <v>0</v>
      </c>
      <c r="C818" s="299"/>
    </row>
    <row r="819" spans="1:3" s="1" customFormat="1" ht="16.5" customHeight="1">
      <c r="A819" s="97" t="s">
        <v>1321</v>
      </c>
      <c r="B819" s="9">
        <f>SUM(B820:B833)</f>
        <v>0</v>
      </c>
      <c r="C819" s="299"/>
    </row>
    <row r="820" spans="1:3" s="1" customFormat="1" ht="16.5" customHeight="1">
      <c r="A820" s="11" t="s">
        <v>715</v>
      </c>
      <c r="B820" s="9">
        <v>0</v>
      </c>
      <c r="C820" s="299"/>
    </row>
    <row r="821" spans="1:3" s="1" customFormat="1" ht="16.5" customHeight="1">
      <c r="A821" s="11" t="s">
        <v>716</v>
      </c>
      <c r="B821" s="9">
        <v>0</v>
      </c>
      <c r="C821" s="299"/>
    </row>
    <row r="822" spans="1:3" s="1" customFormat="1" ht="16.5" customHeight="1">
      <c r="A822" s="11" t="s">
        <v>717</v>
      </c>
      <c r="B822" s="9">
        <v>0</v>
      </c>
      <c r="C822" s="299"/>
    </row>
    <row r="823" spans="1:3" s="1" customFormat="1" ht="16.5" customHeight="1">
      <c r="A823" s="11" t="s">
        <v>1322</v>
      </c>
      <c r="B823" s="9">
        <v>0</v>
      </c>
      <c r="C823" s="299"/>
    </row>
    <row r="824" spans="1:3" s="1" customFormat="1" ht="16.5" customHeight="1">
      <c r="A824" s="11" t="s">
        <v>1323</v>
      </c>
      <c r="B824" s="9">
        <v>0</v>
      </c>
      <c r="C824" s="299"/>
    </row>
    <row r="825" spans="1:3" s="1" customFormat="1" ht="16.5" customHeight="1">
      <c r="A825" s="11" t="s">
        <v>1324</v>
      </c>
      <c r="B825" s="9">
        <v>0</v>
      </c>
      <c r="C825" s="299"/>
    </row>
    <row r="826" spans="1:3" s="1" customFormat="1" ht="16.5" customHeight="1">
      <c r="A826" s="11" t="s">
        <v>1325</v>
      </c>
      <c r="B826" s="9">
        <v>0</v>
      </c>
      <c r="C826" s="299"/>
    </row>
    <row r="827" spans="1:3" s="1" customFormat="1" ht="16.5" customHeight="1">
      <c r="A827" s="11" t="s">
        <v>1326</v>
      </c>
      <c r="B827" s="9">
        <v>0</v>
      </c>
      <c r="C827" s="299"/>
    </row>
    <row r="828" spans="1:3" s="1" customFormat="1" ht="16.5" customHeight="1">
      <c r="A828" s="11" t="s">
        <v>1327</v>
      </c>
      <c r="B828" s="9">
        <v>0</v>
      </c>
      <c r="C828" s="299"/>
    </row>
    <row r="829" spans="1:3" s="1" customFormat="1" ht="16.5" customHeight="1">
      <c r="A829" s="11" t="s">
        <v>1328</v>
      </c>
      <c r="B829" s="9">
        <v>0</v>
      </c>
      <c r="C829" s="299"/>
    </row>
    <row r="830" spans="1:3" s="1" customFormat="1" ht="16.5" customHeight="1">
      <c r="A830" s="11" t="s">
        <v>756</v>
      </c>
      <c r="B830" s="9">
        <v>0</v>
      </c>
      <c r="C830" s="299"/>
    </row>
    <row r="831" spans="1:3" s="1" customFormat="1" ht="16.5" customHeight="1">
      <c r="A831" s="11" t="s">
        <v>1329</v>
      </c>
      <c r="B831" s="9">
        <v>0</v>
      </c>
      <c r="C831" s="299"/>
    </row>
    <row r="832" spans="1:3" s="1" customFormat="1" ht="16.5" customHeight="1">
      <c r="A832" s="11" t="s">
        <v>724</v>
      </c>
      <c r="B832" s="9">
        <v>0</v>
      </c>
      <c r="C832" s="299"/>
    </row>
    <row r="833" spans="1:3" s="1" customFormat="1" ht="16.5" customHeight="1">
      <c r="A833" s="11" t="s">
        <v>1330</v>
      </c>
      <c r="B833" s="9">
        <v>0</v>
      </c>
      <c r="C833" s="299"/>
    </row>
    <row r="834" spans="1:3" s="1" customFormat="1" ht="16.5" customHeight="1">
      <c r="A834" s="97" t="s">
        <v>1331</v>
      </c>
      <c r="B834" s="9">
        <f>B835</f>
        <v>479</v>
      </c>
      <c r="C834" s="299"/>
    </row>
    <row r="835" spans="1:3" s="1" customFormat="1" ht="16.5" customHeight="1">
      <c r="A835" s="11" t="s">
        <v>1332</v>
      </c>
      <c r="B835" s="9">
        <v>479</v>
      </c>
      <c r="C835" s="299"/>
    </row>
    <row r="836" spans="1:3" s="1" customFormat="1" ht="16.5" customHeight="1">
      <c r="A836" s="97" t="s">
        <v>1333</v>
      </c>
      <c r="B836" s="9">
        <f>SUM(B837,B848,B850,B853,B855,B857)</f>
        <v>105987</v>
      </c>
      <c r="C836" s="299"/>
    </row>
    <row r="837" spans="1:3" s="1" customFormat="1" ht="16.5" customHeight="1">
      <c r="A837" s="97" t="s">
        <v>1334</v>
      </c>
      <c r="B837" s="9">
        <f>SUM(B838:B847)</f>
        <v>21926</v>
      </c>
      <c r="C837" s="299"/>
    </row>
    <row r="838" spans="1:3" s="1" customFormat="1" ht="16.5" customHeight="1">
      <c r="A838" s="11" t="s">
        <v>715</v>
      </c>
      <c r="B838" s="9">
        <v>222</v>
      </c>
      <c r="C838" s="299"/>
    </row>
    <row r="839" spans="1:3" s="1" customFormat="1" ht="16.5" customHeight="1">
      <c r="A839" s="11" t="s">
        <v>716</v>
      </c>
      <c r="B839" s="9">
        <v>0</v>
      </c>
      <c r="C839" s="299"/>
    </row>
    <row r="840" spans="1:3" s="1" customFormat="1" ht="16.5" customHeight="1">
      <c r="A840" s="11" t="s">
        <v>717</v>
      </c>
      <c r="B840" s="9">
        <v>0</v>
      </c>
      <c r="C840" s="299"/>
    </row>
    <row r="841" spans="1:3" s="1" customFormat="1" ht="16.5" customHeight="1">
      <c r="A841" s="11" t="s">
        <v>1335</v>
      </c>
      <c r="B841" s="9">
        <v>1949</v>
      </c>
      <c r="C841" s="299"/>
    </row>
    <row r="842" spans="1:3" s="1" customFormat="1" ht="16.5" customHeight="1">
      <c r="A842" s="11" t="s">
        <v>1336</v>
      </c>
      <c r="B842" s="9">
        <v>0</v>
      </c>
      <c r="C842" s="299"/>
    </row>
    <row r="843" spans="1:3" s="1" customFormat="1" ht="16.5" customHeight="1">
      <c r="A843" s="11" t="s">
        <v>1337</v>
      </c>
      <c r="B843" s="9">
        <v>0</v>
      </c>
      <c r="C843" s="299"/>
    </row>
    <row r="844" spans="1:3" s="1" customFormat="1" ht="16.5" customHeight="1">
      <c r="A844" s="11" t="s">
        <v>1338</v>
      </c>
      <c r="B844" s="9">
        <v>0</v>
      </c>
      <c r="C844" s="299"/>
    </row>
    <row r="845" spans="1:3" s="1" customFormat="1" ht="16.5" customHeight="1">
      <c r="A845" s="11" t="s">
        <v>1339</v>
      </c>
      <c r="B845" s="9">
        <v>0</v>
      </c>
      <c r="C845" s="299"/>
    </row>
    <row r="846" spans="1:3" s="1" customFormat="1" ht="16.5" customHeight="1">
      <c r="A846" s="11" t="s">
        <v>1340</v>
      </c>
      <c r="B846" s="9">
        <v>0</v>
      </c>
      <c r="C846" s="299"/>
    </row>
    <row r="847" spans="1:3" s="1" customFormat="1" ht="16.5" customHeight="1">
      <c r="A847" s="11" t="s">
        <v>1341</v>
      </c>
      <c r="B847" s="9">
        <v>19755</v>
      </c>
      <c r="C847" s="299"/>
    </row>
    <row r="848" spans="1:3" s="1" customFormat="1" ht="16.5" customHeight="1">
      <c r="A848" s="97" t="s">
        <v>1342</v>
      </c>
      <c r="B848" s="9">
        <f>B849</f>
        <v>2149</v>
      </c>
      <c r="C848" s="299"/>
    </row>
    <row r="849" spans="1:3" s="1" customFormat="1" ht="16.5" customHeight="1">
      <c r="A849" s="11" t="s">
        <v>1343</v>
      </c>
      <c r="B849" s="9">
        <v>2149</v>
      </c>
      <c r="C849" s="299"/>
    </row>
    <row r="850" spans="1:3" s="1" customFormat="1" ht="16.5" customHeight="1">
      <c r="A850" s="97" t="s">
        <v>1344</v>
      </c>
      <c r="B850" s="9">
        <f>SUM(B851:B852)</f>
        <v>69872</v>
      </c>
      <c r="C850" s="299"/>
    </row>
    <row r="851" spans="1:3" s="1" customFormat="1" ht="16.5" customHeight="1">
      <c r="A851" s="11" t="s">
        <v>1345</v>
      </c>
      <c r="B851" s="9">
        <v>65929</v>
      </c>
      <c r="C851" s="299"/>
    </row>
    <row r="852" spans="1:3" s="1" customFormat="1" ht="16.5" customHeight="1">
      <c r="A852" s="11" t="s">
        <v>1346</v>
      </c>
      <c r="B852" s="9">
        <v>3943</v>
      </c>
      <c r="C852" s="299"/>
    </row>
    <row r="853" spans="1:3" s="1" customFormat="1" ht="16.5" customHeight="1">
      <c r="A853" s="97" t="s">
        <v>1347</v>
      </c>
      <c r="B853" s="9">
        <f>B854</f>
        <v>3916</v>
      </c>
      <c r="C853" s="299"/>
    </row>
    <row r="854" spans="1:3" s="1" customFormat="1" ht="16.5" customHeight="1">
      <c r="A854" s="11" t="s">
        <v>1348</v>
      </c>
      <c r="B854" s="9">
        <v>3916</v>
      </c>
      <c r="C854" s="299"/>
    </row>
    <row r="855" spans="1:3" s="1" customFormat="1" ht="16.5" customHeight="1">
      <c r="A855" s="97" t="s">
        <v>1349</v>
      </c>
      <c r="B855" s="9">
        <f>B856</f>
        <v>580</v>
      </c>
      <c r="C855" s="299"/>
    </row>
    <row r="856" spans="1:3" s="1" customFormat="1" ht="16.5" customHeight="1">
      <c r="A856" s="11" t="s">
        <v>1350</v>
      </c>
      <c r="B856" s="9">
        <v>580</v>
      </c>
      <c r="C856" s="299"/>
    </row>
    <row r="857" spans="1:3" s="1" customFormat="1" ht="16.5" customHeight="1">
      <c r="A857" s="97" t="s">
        <v>1351</v>
      </c>
      <c r="B857" s="9">
        <f>B858</f>
        <v>7544</v>
      </c>
      <c r="C857" s="299"/>
    </row>
    <row r="858" spans="1:3" s="1" customFormat="1" ht="16.5" customHeight="1">
      <c r="A858" s="11" t="s">
        <v>1352</v>
      </c>
      <c r="B858" s="9">
        <v>7544</v>
      </c>
      <c r="C858" s="299"/>
    </row>
    <row r="859" spans="1:3" s="1" customFormat="1" ht="16.5" customHeight="1">
      <c r="A859" s="97" t="s">
        <v>1353</v>
      </c>
      <c r="B859" s="9">
        <f>SUM(B860,B886,B911,B939,B950,B957,B964,B967)</f>
        <v>63297</v>
      </c>
      <c r="C859" s="299"/>
    </row>
    <row r="860" spans="1:3" s="1" customFormat="1" ht="16.5" customHeight="1">
      <c r="A860" s="97" t="s">
        <v>1354</v>
      </c>
      <c r="B860" s="9">
        <f>SUM(B861:B885)</f>
        <v>25395</v>
      </c>
      <c r="C860" s="299"/>
    </row>
    <row r="861" spans="1:3" s="1" customFormat="1" ht="16.5" customHeight="1">
      <c r="A861" s="11" t="s">
        <v>715</v>
      </c>
      <c r="B861" s="9">
        <v>406</v>
      </c>
      <c r="C861" s="299"/>
    </row>
    <row r="862" spans="1:3" s="1" customFormat="1" ht="16.5" customHeight="1">
      <c r="A862" s="11" t="s">
        <v>716</v>
      </c>
      <c r="B862" s="9">
        <v>0</v>
      </c>
      <c r="C862" s="299"/>
    </row>
    <row r="863" spans="1:3" s="1" customFormat="1" ht="16.5" customHeight="1">
      <c r="A863" s="11" t="s">
        <v>717</v>
      </c>
      <c r="B863" s="9">
        <v>0</v>
      </c>
      <c r="C863" s="299"/>
    </row>
    <row r="864" spans="1:3" s="1" customFormat="1" ht="16.5" customHeight="1">
      <c r="A864" s="11" t="s">
        <v>724</v>
      </c>
      <c r="B864" s="9">
        <v>3897</v>
      </c>
      <c r="C864" s="299"/>
    </row>
    <row r="865" spans="1:3" s="1" customFormat="1" ht="16.5" customHeight="1">
      <c r="A865" s="11" t="s">
        <v>1355</v>
      </c>
      <c r="B865" s="9">
        <v>0</v>
      </c>
      <c r="C865" s="299"/>
    </row>
    <row r="866" spans="1:3" s="1" customFormat="1" ht="16.5" customHeight="1">
      <c r="A866" s="11" t="s">
        <v>1356</v>
      </c>
      <c r="B866" s="9">
        <v>16</v>
      </c>
      <c r="C866" s="299"/>
    </row>
    <row r="867" spans="1:3" s="1" customFormat="1" ht="16.5" customHeight="1">
      <c r="A867" s="11" t="s">
        <v>1357</v>
      </c>
      <c r="B867" s="9">
        <v>1195</v>
      </c>
      <c r="C867" s="299"/>
    </row>
    <row r="868" spans="1:3" s="1" customFormat="1" ht="16.5" customHeight="1">
      <c r="A868" s="11" t="s">
        <v>1358</v>
      </c>
      <c r="B868" s="9">
        <v>3</v>
      </c>
      <c r="C868" s="299"/>
    </row>
    <row r="869" spans="1:3" s="1" customFormat="1" ht="16.5" customHeight="1">
      <c r="A869" s="11" t="s">
        <v>1359</v>
      </c>
      <c r="B869" s="9">
        <v>0</v>
      </c>
      <c r="C869" s="299"/>
    </row>
    <row r="870" spans="1:3" s="1" customFormat="1" ht="16.5" customHeight="1">
      <c r="A870" s="11" t="s">
        <v>1360</v>
      </c>
      <c r="B870" s="9">
        <v>0</v>
      </c>
      <c r="C870" s="299"/>
    </row>
    <row r="871" spans="1:3" s="1" customFormat="1" ht="16.5" customHeight="1">
      <c r="A871" s="11" t="s">
        <v>1361</v>
      </c>
      <c r="B871" s="9">
        <v>0</v>
      </c>
      <c r="C871" s="299"/>
    </row>
    <row r="872" spans="1:3" s="1" customFormat="1" ht="16.5" customHeight="1">
      <c r="A872" s="11" t="s">
        <v>1362</v>
      </c>
      <c r="B872" s="9">
        <v>0</v>
      </c>
      <c r="C872" s="299"/>
    </row>
    <row r="873" spans="1:3" s="1" customFormat="1" ht="16.5" customHeight="1">
      <c r="A873" s="11" t="s">
        <v>1363</v>
      </c>
      <c r="B873" s="9">
        <v>23</v>
      </c>
      <c r="C873" s="299"/>
    </row>
    <row r="874" spans="1:3" s="1" customFormat="1" ht="16.5" customHeight="1">
      <c r="A874" s="11" t="s">
        <v>1364</v>
      </c>
      <c r="B874" s="9">
        <v>0</v>
      </c>
      <c r="C874" s="299"/>
    </row>
    <row r="875" spans="1:3" s="1" customFormat="1" ht="16.5" customHeight="1">
      <c r="A875" s="11" t="s">
        <v>1365</v>
      </c>
      <c r="B875" s="9">
        <v>755</v>
      </c>
      <c r="C875" s="299"/>
    </row>
    <row r="876" spans="1:3" s="1" customFormat="1" ht="16.5" customHeight="1">
      <c r="A876" s="11" t="s">
        <v>1366</v>
      </c>
      <c r="B876" s="9">
        <v>7105</v>
      </c>
      <c r="C876" s="299"/>
    </row>
    <row r="877" spans="1:3" s="1" customFormat="1" ht="16.5" customHeight="1">
      <c r="A877" s="11" t="s">
        <v>1367</v>
      </c>
      <c r="B877" s="9">
        <v>0</v>
      </c>
      <c r="C877" s="299"/>
    </row>
    <row r="878" spans="1:3" s="1" customFormat="1" ht="16.5" customHeight="1">
      <c r="A878" s="11" t="s">
        <v>1368</v>
      </c>
      <c r="B878" s="9">
        <v>0</v>
      </c>
      <c r="C878" s="299"/>
    </row>
    <row r="879" spans="1:3" s="1" customFormat="1" ht="16.5" customHeight="1">
      <c r="A879" s="11" t="s">
        <v>1369</v>
      </c>
      <c r="B879" s="9">
        <v>5091</v>
      </c>
      <c r="C879" s="299"/>
    </row>
    <row r="880" spans="1:3" s="1" customFormat="1" ht="16.5" customHeight="1">
      <c r="A880" s="11" t="s">
        <v>1370</v>
      </c>
      <c r="B880" s="9">
        <v>1900</v>
      </c>
      <c r="C880" s="299"/>
    </row>
    <row r="881" spans="1:3" s="1" customFormat="1" ht="16.5" customHeight="1">
      <c r="A881" s="11" t="s">
        <v>1371</v>
      </c>
      <c r="B881" s="9">
        <v>868</v>
      </c>
      <c r="C881" s="299"/>
    </row>
    <row r="882" spans="1:3" s="1" customFormat="1" ht="16.5" customHeight="1">
      <c r="A882" s="11" t="s">
        <v>1372</v>
      </c>
      <c r="B882" s="9">
        <v>0</v>
      </c>
      <c r="C882" s="299"/>
    </row>
    <row r="883" spans="1:3" s="1" customFormat="1" ht="16.5" customHeight="1">
      <c r="A883" s="11" t="s">
        <v>1373</v>
      </c>
      <c r="B883" s="9">
        <v>0</v>
      </c>
      <c r="C883" s="299"/>
    </row>
    <row r="884" spans="1:3" s="1" customFormat="1" ht="16.5" customHeight="1">
      <c r="A884" s="11" t="s">
        <v>1374</v>
      </c>
      <c r="B884" s="9">
        <v>707</v>
      </c>
      <c r="C884" s="299"/>
    </row>
    <row r="885" spans="1:3" s="1" customFormat="1" ht="16.5" customHeight="1">
      <c r="A885" s="11" t="s">
        <v>1375</v>
      </c>
      <c r="B885" s="9">
        <v>3429</v>
      </c>
      <c r="C885" s="299"/>
    </row>
    <row r="886" spans="1:3" s="1" customFormat="1" ht="16.5" customHeight="1">
      <c r="A886" s="97" t="s">
        <v>1376</v>
      </c>
      <c r="B886" s="9">
        <f>SUM(B887:B910)</f>
        <v>3552</v>
      </c>
      <c r="C886" s="299"/>
    </row>
    <row r="887" spans="1:3" s="1" customFormat="1" ht="16.5" customHeight="1">
      <c r="A887" s="11" t="s">
        <v>715</v>
      </c>
      <c r="B887" s="9">
        <v>203</v>
      </c>
      <c r="C887" s="299"/>
    </row>
    <row r="888" spans="1:3" s="1" customFormat="1" ht="16.5" customHeight="1">
      <c r="A888" s="11" t="s">
        <v>716</v>
      </c>
      <c r="B888" s="9">
        <v>0</v>
      </c>
      <c r="C888" s="299"/>
    </row>
    <row r="889" spans="1:3" s="1" customFormat="1" ht="16.5" customHeight="1">
      <c r="A889" s="11" t="s">
        <v>717</v>
      </c>
      <c r="B889" s="9">
        <v>0</v>
      </c>
      <c r="C889" s="299"/>
    </row>
    <row r="890" spans="1:3" s="1" customFormat="1" ht="16.5" customHeight="1">
      <c r="A890" s="11" t="s">
        <v>1377</v>
      </c>
      <c r="B890" s="9">
        <v>563</v>
      </c>
      <c r="C890" s="299"/>
    </row>
    <row r="891" spans="1:3" s="1" customFormat="1" ht="16.5" customHeight="1">
      <c r="A891" s="11" t="s">
        <v>1378</v>
      </c>
      <c r="B891" s="9">
        <v>1330</v>
      </c>
      <c r="C891" s="299"/>
    </row>
    <row r="892" spans="1:3" s="1" customFormat="1" ht="16.5" customHeight="1">
      <c r="A892" s="11" t="s">
        <v>1379</v>
      </c>
      <c r="B892" s="9">
        <v>0</v>
      </c>
      <c r="C892" s="299"/>
    </row>
    <row r="893" spans="1:3" s="1" customFormat="1" ht="16.5" customHeight="1">
      <c r="A893" s="11" t="s">
        <v>1380</v>
      </c>
      <c r="B893" s="9">
        <v>3</v>
      </c>
      <c r="C893" s="299"/>
    </row>
    <row r="894" spans="1:3" s="1" customFormat="1" ht="16.5" customHeight="1">
      <c r="A894" s="11" t="s">
        <v>1381</v>
      </c>
      <c r="B894" s="9">
        <v>758</v>
      </c>
      <c r="C894" s="299"/>
    </row>
    <row r="895" spans="1:3" s="1" customFormat="1" ht="16.5" customHeight="1">
      <c r="A895" s="11" t="s">
        <v>1382</v>
      </c>
      <c r="B895" s="9">
        <v>0</v>
      </c>
      <c r="C895" s="299"/>
    </row>
    <row r="896" spans="1:3" s="1" customFormat="1" ht="16.5" customHeight="1">
      <c r="A896" s="11" t="s">
        <v>1383</v>
      </c>
      <c r="B896" s="9">
        <v>0</v>
      </c>
      <c r="C896" s="299"/>
    </row>
    <row r="897" spans="1:3" s="1" customFormat="1" ht="16.5" customHeight="1">
      <c r="A897" s="11" t="s">
        <v>1384</v>
      </c>
      <c r="B897" s="9">
        <v>66</v>
      </c>
      <c r="C897" s="299"/>
    </row>
    <row r="898" spans="1:3" s="1" customFormat="1" ht="16.5" customHeight="1">
      <c r="A898" s="11" t="s">
        <v>1385</v>
      </c>
      <c r="B898" s="9">
        <v>409</v>
      </c>
      <c r="C898" s="299"/>
    </row>
    <row r="899" spans="1:3" s="1" customFormat="1" ht="16.5" customHeight="1">
      <c r="A899" s="11" t="s">
        <v>1386</v>
      </c>
      <c r="B899" s="9">
        <v>0</v>
      </c>
      <c r="C899" s="299"/>
    </row>
    <row r="900" spans="1:3" s="1" customFormat="1" ht="16.5" customHeight="1">
      <c r="A900" s="11" t="s">
        <v>1387</v>
      </c>
      <c r="B900" s="9">
        <v>0</v>
      </c>
      <c r="C900" s="299"/>
    </row>
    <row r="901" spans="1:3" s="1" customFormat="1" ht="16.5" customHeight="1">
      <c r="A901" s="11" t="s">
        <v>1388</v>
      </c>
      <c r="B901" s="9">
        <v>0</v>
      </c>
      <c r="C901" s="299"/>
    </row>
    <row r="902" spans="1:3" s="1" customFormat="1" ht="16.5" customHeight="1">
      <c r="A902" s="11" t="s">
        <v>1389</v>
      </c>
      <c r="B902" s="9">
        <v>0</v>
      </c>
      <c r="C902" s="299"/>
    </row>
    <row r="903" spans="1:3" s="1" customFormat="1" ht="16.5" customHeight="1">
      <c r="A903" s="11" t="s">
        <v>1390</v>
      </c>
      <c r="B903" s="9">
        <v>0</v>
      </c>
      <c r="C903" s="299"/>
    </row>
    <row r="904" spans="1:3" s="1" customFormat="1" ht="16.5" customHeight="1">
      <c r="A904" s="11" t="s">
        <v>1391</v>
      </c>
      <c r="B904" s="9">
        <v>0</v>
      </c>
      <c r="C904" s="299"/>
    </row>
    <row r="905" spans="1:3" s="1" customFormat="1" ht="16.5" customHeight="1">
      <c r="A905" s="11" t="s">
        <v>1392</v>
      </c>
      <c r="B905" s="9">
        <v>0</v>
      </c>
      <c r="C905" s="299"/>
    </row>
    <row r="906" spans="1:3" s="1" customFormat="1" ht="16.5" customHeight="1">
      <c r="A906" s="11" t="s">
        <v>1393</v>
      </c>
      <c r="B906" s="9">
        <v>46</v>
      </c>
      <c r="C906" s="299"/>
    </row>
    <row r="907" spans="1:3" s="1" customFormat="1" ht="16.5" customHeight="1">
      <c r="A907" s="11" t="s">
        <v>1394</v>
      </c>
      <c r="B907" s="9">
        <v>0</v>
      </c>
      <c r="C907" s="299"/>
    </row>
    <row r="908" spans="1:3" s="1" customFormat="1" ht="16.5" customHeight="1">
      <c r="A908" s="11" t="s">
        <v>1395</v>
      </c>
      <c r="B908" s="9">
        <v>0</v>
      </c>
      <c r="C908" s="299"/>
    </row>
    <row r="909" spans="1:3" s="1" customFormat="1" ht="16.5" customHeight="1">
      <c r="A909" s="11" t="s">
        <v>1361</v>
      </c>
      <c r="B909" s="9">
        <v>0</v>
      </c>
      <c r="C909" s="299"/>
    </row>
    <row r="910" spans="1:3" s="1" customFormat="1" ht="16.5" customHeight="1">
      <c r="A910" s="11" t="s">
        <v>1396</v>
      </c>
      <c r="B910" s="9">
        <v>174</v>
      </c>
      <c r="C910" s="299"/>
    </row>
    <row r="911" spans="1:3" s="1" customFormat="1" ht="16.5" customHeight="1">
      <c r="A911" s="97" t="s">
        <v>1397</v>
      </c>
      <c r="B911" s="9">
        <f>SUM(B912:B938)</f>
        <v>7051</v>
      </c>
      <c r="C911" s="299"/>
    </row>
    <row r="912" spans="1:3" s="1" customFormat="1" ht="16.5" customHeight="1">
      <c r="A912" s="11" t="s">
        <v>715</v>
      </c>
      <c r="B912" s="9">
        <v>269</v>
      </c>
      <c r="C912" s="299"/>
    </row>
    <row r="913" spans="1:3" s="1" customFormat="1" ht="16.5" customHeight="1">
      <c r="A913" s="11" t="s">
        <v>716</v>
      </c>
      <c r="B913" s="9">
        <v>0</v>
      </c>
      <c r="C913" s="299"/>
    </row>
    <row r="914" spans="1:3" s="1" customFormat="1" ht="16.5" customHeight="1">
      <c r="A914" s="11" t="s">
        <v>717</v>
      </c>
      <c r="B914" s="9">
        <v>0</v>
      </c>
      <c r="C914" s="299"/>
    </row>
    <row r="915" spans="1:3" s="1" customFormat="1" ht="16.5" customHeight="1">
      <c r="A915" s="11" t="s">
        <v>1398</v>
      </c>
      <c r="B915" s="9">
        <v>1067</v>
      </c>
      <c r="C915" s="299"/>
    </row>
    <row r="916" spans="1:3" s="1" customFormat="1" ht="16.5" customHeight="1">
      <c r="A916" s="11" t="s">
        <v>1399</v>
      </c>
      <c r="B916" s="9">
        <v>0</v>
      </c>
      <c r="C916" s="299"/>
    </row>
    <row r="917" spans="1:3" s="1" customFormat="1" ht="16.5" customHeight="1">
      <c r="A917" s="11" t="s">
        <v>1400</v>
      </c>
      <c r="B917" s="9">
        <v>4119</v>
      </c>
      <c r="C917" s="299"/>
    </row>
    <row r="918" spans="1:3" s="1" customFormat="1" ht="16.5" customHeight="1">
      <c r="A918" s="11" t="s">
        <v>1401</v>
      </c>
      <c r="B918" s="9">
        <v>0</v>
      </c>
      <c r="C918" s="299"/>
    </row>
    <row r="919" spans="1:3" s="1" customFormat="1" ht="16.5" customHeight="1">
      <c r="A919" s="11" t="s">
        <v>1402</v>
      </c>
      <c r="B919" s="9">
        <v>0</v>
      </c>
      <c r="C919" s="299"/>
    </row>
    <row r="920" spans="1:3" s="1" customFormat="1" ht="16.5" customHeight="1">
      <c r="A920" s="11" t="s">
        <v>1403</v>
      </c>
      <c r="B920" s="9">
        <v>0</v>
      </c>
      <c r="C920" s="299"/>
    </row>
    <row r="921" spans="1:3" s="1" customFormat="1" ht="16.5" customHeight="1">
      <c r="A921" s="11" t="s">
        <v>1404</v>
      </c>
      <c r="B921" s="9">
        <v>60</v>
      </c>
      <c r="C921" s="299"/>
    </row>
    <row r="922" spans="1:3" s="1" customFormat="1" ht="16.5" customHeight="1">
      <c r="A922" s="11" t="s">
        <v>1405</v>
      </c>
      <c r="B922" s="9">
        <v>0</v>
      </c>
      <c r="C922" s="299"/>
    </row>
    <row r="923" spans="1:3" s="1" customFormat="1" ht="16.5" customHeight="1">
      <c r="A923" s="11" t="s">
        <v>1406</v>
      </c>
      <c r="B923" s="9">
        <v>0</v>
      </c>
      <c r="C923" s="299"/>
    </row>
    <row r="924" spans="1:3" s="1" customFormat="1" ht="16.5" customHeight="1">
      <c r="A924" s="11" t="s">
        <v>1407</v>
      </c>
      <c r="B924" s="9">
        <v>0</v>
      </c>
      <c r="C924" s="299"/>
    </row>
    <row r="925" spans="1:3" s="1" customFormat="1" ht="16.5" customHeight="1">
      <c r="A925" s="11" t="s">
        <v>1408</v>
      </c>
      <c r="B925" s="9">
        <v>41</v>
      </c>
      <c r="C925" s="299"/>
    </row>
    <row r="926" spans="1:3" s="1" customFormat="1" ht="16.5" customHeight="1">
      <c r="A926" s="11" t="s">
        <v>1409</v>
      </c>
      <c r="B926" s="9">
        <v>36</v>
      </c>
      <c r="C926" s="299"/>
    </row>
    <row r="927" spans="1:3" s="1" customFormat="1" ht="16.5" customHeight="1">
      <c r="A927" s="11" t="s">
        <v>1410</v>
      </c>
      <c r="B927" s="9">
        <v>117</v>
      </c>
      <c r="C927" s="299"/>
    </row>
    <row r="928" spans="1:3" s="1" customFormat="1" ht="16.5" customHeight="1">
      <c r="A928" s="11" t="s">
        <v>1411</v>
      </c>
      <c r="B928" s="9">
        <v>0</v>
      </c>
      <c r="C928" s="299"/>
    </row>
    <row r="929" spans="1:3" s="1" customFormat="1" ht="16.5" customHeight="1">
      <c r="A929" s="11" t="s">
        <v>1412</v>
      </c>
      <c r="B929" s="9">
        <v>0</v>
      </c>
      <c r="C929" s="299"/>
    </row>
    <row r="930" spans="1:3" s="1" customFormat="1" ht="16.5" customHeight="1">
      <c r="A930" s="11" t="s">
        <v>1413</v>
      </c>
      <c r="B930" s="9">
        <v>0</v>
      </c>
      <c r="C930" s="299"/>
    </row>
    <row r="931" spans="1:3" s="1" customFormat="1" ht="16.5" customHeight="1">
      <c r="A931" s="11" t="s">
        <v>1414</v>
      </c>
      <c r="B931" s="9">
        <v>0</v>
      </c>
      <c r="C931" s="299"/>
    </row>
    <row r="932" spans="1:3" s="1" customFormat="1" ht="16.5" customHeight="1">
      <c r="A932" s="11" t="s">
        <v>1415</v>
      </c>
      <c r="B932" s="9">
        <v>0</v>
      </c>
      <c r="C932" s="299"/>
    </row>
    <row r="933" spans="1:3" s="1" customFormat="1" ht="16.5" customHeight="1">
      <c r="A933" s="11" t="s">
        <v>1389</v>
      </c>
      <c r="B933" s="9">
        <v>0</v>
      </c>
      <c r="C933" s="299"/>
    </row>
    <row r="934" spans="1:3" s="1" customFormat="1" ht="16.5" customHeight="1">
      <c r="A934" s="11" t="s">
        <v>1416</v>
      </c>
      <c r="B934" s="9">
        <v>211</v>
      </c>
      <c r="C934" s="299"/>
    </row>
    <row r="935" spans="1:3" s="1" customFormat="1" ht="16.5" customHeight="1">
      <c r="A935" s="11" t="s">
        <v>1417</v>
      </c>
      <c r="B935" s="9">
        <v>0</v>
      </c>
      <c r="C935" s="299"/>
    </row>
    <row r="936" spans="1:3" s="1" customFormat="1" ht="16.5" customHeight="1">
      <c r="A936" s="11" t="s">
        <v>1418</v>
      </c>
      <c r="B936" s="9">
        <v>0</v>
      </c>
      <c r="C936" s="299"/>
    </row>
    <row r="937" spans="1:3" s="1" customFormat="1" ht="16.5" customHeight="1">
      <c r="A937" s="11" t="s">
        <v>1419</v>
      </c>
      <c r="B937" s="9">
        <v>1120</v>
      </c>
      <c r="C937" s="299"/>
    </row>
    <row r="938" spans="1:3" s="1" customFormat="1" ht="16.5" customHeight="1">
      <c r="A938" s="11" t="s">
        <v>1420</v>
      </c>
      <c r="B938" s="9">
        <v>11</v>
      </c>
      <c r="C938" s="299"/>
    </row>
    <row r="939" spans="1:3" s="1" customFormat="1" ht="16.5" customHeight="1">
      <c r="A939" s="97" t="s">
        <v>1421</v>
      </c>
      <c r="B939" s="9">
        <f>SUM(B940:B949)</f>
        <v>9725</v>
      </c>
      <c r="C939" s="299"/>
    </row>
    <row r="940" spans="1:3" s="1" customFormat="1" ht="16.5" customHeight="1">
      <c r="A940" s="11" t="s">
        <v>715</v>
      </c>
      <c r="B940" s="9">
        <v>494</v>
      </c>
      <c r="C940" s="299"/>
    </row>
    <row r="941" spans="1:3" s="1" customFormat="1" ht="16.5" customHeight="1">
      <c r="A941" s="11" t="s">
        <v>716</v>
      </c>
      <c r="B941" s="9">
        <v>0</v>
      </c>
      <c r="C941" s="299"/>
    </row>
    <row r="942" spans="1:3" s="1" customFormat="1" ht="16.5" customHeight="1">
      <c r="A942" s="11" t="s">
        <v>717</v>
      </c>
      <c r="B942" s="9">
        <v>0</v>
      </c>
      <c r="C942" s="299"/>
    </row>
    <row r="943" spans="1:3" s="1" customFormat="1" ht="16.5" customHeight="1">
      <c r="A943" s="11" t="s">
        <v>1422</v>
      </c>
      <c r="B943" s="9">
        <v>3698</v>
      </c>
      <c r="C943" s="299"/>
    </row>
    <row r="944" spans="1:3" s="1" customFormat="1" ht="16.5" customHeight="1">
      <c r="A944" s="11" t="s">
        <v>1423</v>
      </c>
      <c r="B944" s="9">
        <v>1647</v>
      </c>
      <c r="C944" s="299"/>
    </row>
    <row r="945" spans="1:3" s="1" customFormat="1" ht="16.5" customHeight="1">
      <c r="A945" s="11" t="s">
        <v>1424</v>
      </c>
      <c r="B945" s="9">
        <v>0</v>
      </c>
      <c r="C945" s="299"/>
    </row>
    <row r="946" spans="1:3" s="1" customFormat="1" ht="16.5" customHeight="1">
      <c r="A946" s="11" t="s">
        <v>1425</v>
      </c>
      <c r="B946" s="9">
        <v>0</v>
      </c>
      <c r="C946" s="299"/>
    </row>
    <row r="947" spans="1:3" s="1" customFormat="1" ht="16.5" customHeight="1">
      <c r="A947" s="11" t="s">
        <v>1426</v>
      </c>
      <c r="B947" s="9">
        <v>0</v>
      </c>
      <c r="C947" s="299"/>
    </row>
    <row r="948" spans="1:3" s="1" customFormat="1" ht="16.5" customHeight="1">
      <c r="A948" s="11" t="s">
        <v>1427</v>
      </c>
      <c r="B948" s="9">
        <v>0</v>
      </c>
      <c r="C948" s="299"/>
    </row>
    <row r="949" spans="1:3" s="1" customFormat="1" ht="16.5" customHeight="1">
      <c r="A949" s="11" t="s">
        <v>1428</v>
      </c>
      <c r="B949" s="9">
        <v>3886</v>
      </c>
      <c r="C949" s="299"/>
    </row>
    <row r="950" spans="1:3" s="1" customFormat="1" ht="16.5" customHeight="1">
      <c r="A950" s="97" t="s">
        <v>1429</v>
      </c>
      <c r="B950" s="9">
        <f>SUM(B951:B956)</f>
        <v>16257</v>
      </c>
      <c r="C950" s="299"/>
    </row>
    <row r="951" spans="1:3" s="1" customFormat="1" ht="16.5" customHeight="1">
      <c r="A951" s="11" t="s">
        <v>1430</v>
      </c>
      <c r="B951" s="9">
        <v>4492</v>
      </c>
      <c r="C951" s="299"/>
    </row>
    <row r="952" spans="1:3" s="1" customFormat="1" ht="16.5" customHeight="1">
      <c r="A952" s="11" t="s">
        <v>1431</v>
      </c>
      <c r="B952" s="9">
        <v>0</v>
      </c>
      <c r="C952" s="299"/>
    </row>
    <row r="953" spans="1:3" s="1" customFormat="1" ht="16.5" customHeight="1">
      <c r="A953" s="11" t="s">
        <v>1432</v>
      </c>
      <c r="B953" s="9">
        <v>11445</v>
      </c>
      <c r="C953" s="299"/>
    </row>
    <row r="954" spans="1:3" s="1" customFormat="1" ht="16.5" customHeight="1">
      <c r="A954" s="11" t="s">
        <v>1433</v>
      </c>
      <c r="B954" s="9">
        <v>320</v>
      </c>
      <c r="C954" s="299"/>
    </row>
    <row r="955" spans="1:3" s="1" customFormat="1" ht="16.5" customHeight="1">
      <c r="A955" s="11" t="s">
        <v>1434</v>
      </c>
      <c r="B955" s="9">
        <v>0</v>
      </c>
      <c r="C955" s="299"/>
    </row>
    <row r="956" spans="1:3" s="1" customFormat="1" ht="16.5" customHeight="1">
      <c r="A956" s="11" t="s">
        <v>1435</v>
      </c>
      <c r="B956" s="9">
        <v>0</v>
      </c>
      <c r="C956" s="299"/>
    </row>
    <row r="957" spans="1:3" s="1" customFormat="1" ht="16.5" customHeight="1">
      <c r="A957" s="97" t="s">
        <v>1436</v>
      </c>
      <c r="B957" s="9">
        <f>SUM(B958:B963)</f>
        <v>1117</v>
      </c>
      <c r="C957" s="299"/>
    </row>
    <row r="958" spans="1:3" s="1" customFormat="1" ht="16.5" customHeight="1">
      <c r="A958" s="11" t="s">
        <v>1437</v>
      </c>
      <c r="B958" s="9">
        <v>0</v>
      </c>
      <c r="C958" s="299"/>
    </row>
    <row r="959" spans="1:3" s="1" customFormat="1" ht="16.5" customHeight="1">
      <c r="A959" s="11" t="s">
        <v>1438</v>
      </c>
      <c r="B959" s="9">
        <v>0</v>
      </c>
      <c r="C959" s="299"/>
    </row>
    <row r="960" spans="1:3" s="1" customFormat="1" ht="16.5" customHeight="1">
      <c r="A960" s="11" t="s">
        <v>1439</v>
      </c>
      <c r="B960" s="9">
        <v>456</v>
      </c>
      <c r="C960" s="299"/>
    </row>
    <row r="961" spans="1:3" s="1" customFormat="1" ht="16.5" customHeight="1">
      <c r="A961" s="11" t="s">
        <v>1440</v>
      </c>
      <c r="B961" s="9">
        <v>0</v>
      </c>
      <c r="C961" s="299"/>
    </row>
    <row r="962" spans="1:3" s="1" customFormat="1" ht="16.5" customHeight="1">
      <c r="A962" s="11" t="s">
        <v>1441</v>
      </c>
      <c r="B962" s="9">
        <v>0</v>
      </c>
      <c r="C962" s="299"/>
    </row>
    <row r="963" spans="1:3" s="1" customFormat="1" ht="16.5" customHeight="1">
      <c r="A963" s="11" t="s">
        <v>1442</v>
      </c>
      <c r="B963" s="9">
        <v>661</v>
      </c>
      <c r="C963" s="299"/>
    </row>
    <row r="964" spans="1:3" s="1" customFormat="1" ht="16.5" customHeight="1">
      <c r="A964" s="97" t="s">
        <v>1443</v>
      </c>
      <c r="B964" s="9">
        <f>SUM(B965:B966)</f>
        <v>0</v>
      </c>
      <c r="C964" s="299"/>
    </row>
    <row r="965" spans="1:3" s="1" customFormat="1" ht="16.5" customHeight="1">
      <c r="A965" s="11" t="s">
        <v>1444</v>
      </c>
      <c r="B965" s="9">
        <v>0</v>
      </c>
      <c r="C965" s="299"/>
    </row>
    <row r="966" spans="1:3" s="1" customFormat="1" ht="16.5" customHeight="1">
      <c r="A966" s="11" t="s">
        <v>1445</v>
      </c>
      <c r="B966" s="9">
        <v>0</v>
      </c>
      <c r="C966" s="299"/>
    </row>
    <row r="967" spans="1:3" s="1" customFormat="1" ht="16.5" customHeight="1">
      <c r="A967" s="97" t="s">
        <v>1446</v>
      </c>
      <c r="B967" s="9">
        <f>B968+B969</f>
        <v>200</v>
      </c>
      <c r="C967" s="299"/>
    </row>
    <row r="968" spans="1:3" s="1" customFormat="1" ht="16.5" customHeight="1">
      <c r="A968" s="11" t="s">
        <v>1447</v>
      </c>
      <c r="B968" s="9">
        <v>0</v>
      </c>
      <c r="C968" s="299"/>
    </row>
    <row r="969" spans="1:3" s="1" customFormat="1" ht="16.5" customHeight="1">
      <c r="A969" s="11" t="s">
        <v>1448</v>
      </c>
      <c r="B969" s="9">
        <v>200</v>
      </c>
      <c r="C969" s="299"/>
    </row>
    <row r="970" spans="1:3" s="1" customFormat="1" ht="16.5" customHeight="1">
      <c r="A970" s="97" t="s">
        <v>1449</v>
      </c>
      <c r="B970" s="9">
        <f>SUM(B971,B994,B1004,B1014,B1019,B1026,B1031)</f>
        <v>38986</v>
      </c>
      <c r="C970" s="299"/>
    </row>
    <row r="971" spans="1:3" s="1" customFormat="1" ht="16.5" customHeight="1">
      <c r="A971" s="97" t="s">
        <v>1450</v>
      </c>
      <c r="B971" s="9">
        <f>SUM(B972:B993)</f>
        <v>35499</v>
      </c>
      <c r="C971" s="299"/>
    </row>
    <row r="972" spans="1:3" s="1" customFormat="1" ht="16.5" customHeight="1">
      <c r="A972" s="11" t="s">
        <v>715</v>
      </c>
      <c r="B972" s="9">
        <v>258</v>
      </c>
      <c r="C972" s="299"/>
    </row>
    <row r="973" spans="1:3" s="1" customFormat="1" ht="16.5" customHeight="1">
      <c r="A973" s="11" t="s">
        <v>716</v>
      </c>
      <c r="B973" s="9">
        <v>0</v>
      </c>
      <c r="C973" s="299"/>
    </row>
    <row r="974" spans="1:3" s="1" customFormat="1" ht="16.5" customHeight="1">
      <c r="A974" s="11" t="s">
        <v>717</v>
      </c>
      <c r="B974" s="9">
        <v>0</v>
      </c>
      <c r="C974" s="299"/>
    </row>
    <row r="975" spans="1:3" s="1" customFormat="1" ht="16.5" customHeight="1">
      <c r="A975" s="11" t="s">
        <v>1451</v>
      </c>
      <c r="B975" s="9">
        <v>23416</v>
      </c>
      <c r="C975" s="299"/>
    </row>
    <row r="976" spans="1:3" s="1" customFormat="1" ht="16.5" customHeight="1">
      <c r="A976" s="11" t="s">
        <v>1452</v>
      </c>
      <c r="B976" s="9">
        <v>7443</v>
      </c>
      <c r="C976" s="299"/>
    </row>
    <row r="977" spans="1:3" s="1" customFormat="1" ht="16.5" customHeight="1">
      <c r="A977" s="11" t="s">
        <v>1453</v>
      </c>
      <c r="B977" s="9">
        <v>0</v>
      </c>
      <c r="C977" s="299"/>
    </row>
    <row r="978" spans="1:3" s="1" customFormat="1" ht="16.5" customHeight="1">
      <c r="A978" s="11" t="s">
        <v>1454</v>
      </c>
      <c r="B978" s="9">
        <v>0</v>
      </c>
      <c r="C978" s="299"/>
    </row>
    <row r="979" spans="1:3" s="1" customFormat="1" ht="16.5" customHeight="1">
      <c r="A979" s="11" t="s">
        <v>1455</v>
      </c>
      <c r="B979" s="9">
        <v>0</v>
      </c>
      <c r="C979" s="299"/>
    </row>
    <row r="980" spans="1:3" s="1" customFormat="1" ht="16.5" customHeight="1">
      <c r="A980" s="11" t="s">
        <v>1456</v>
      </c>
      <c r="B980" s="9">
        <v>3134</v>
      </c>
      <c r="C980" s="299"/>
    </row>
    <row r="981" spans="1:3" s="1" customFormat="1" ht="16.5" customHeight="1">
      <c r="A981" s="11" t="s">
        <v>1457</v>
      </c>
      <c r="B981" s="9">
        <v>0</v>
      </c>
      <c r="C981" s="299"/>
    </row>
    <row r="982" spans="1:3" s="1" customFormat="1" ht="16.5" customHeight="1">
      <c r="A982" s="11" t="s">
        <v>1458</v>
      </c>
      <c r="B982" s="9">
        <v>0</v>
      </c>
      <c r="C982" s="299"/>
    </row>
    <row r="983" spans="1:3" s="1" customFormat="1" ht="16.5" customHeight="1">
      <c r="A983" s="11" t="s">
        <v>1459</v>
      </c>
      <c r="B983" s="9">
        <v>0</v>
      </c>
      <c r="C983" s="299"/>
    </row>
    <row r="984" spans="1:3" s="1" customFormat="1" ht="16.5" customHeight="1">
      <c r="A984" s="11" t="s">
        <v>1460</v>
      </c>
      <c r="B984" s="9">
        <v>0</v>
      </c>
      <c r="C984" s="299"/>
    </row>
    <row r="985" spans="1:3" s="1" customFormat="1" ht="16.5" customHeight="1">
      <c r="A985" s="11" t="s">
        <v>1461</v>
      </c>
      <c r="B985" s="9">
        <v>0</v>
      </c>
      <c r="C985" s="299"/>
    </row>
    <row r="986" spans="1:3" s="1" customFormat="1" ht="16.5" customHeight="1">
      <c r="A986" s="11" t="s">
        <v>1462</v>
      </c>
      <c r="B986" s="9">
        <v>0</v>
      </c>
      <c r="C986" s="299"/>
    </row>
    <row r="987" spans="1:3" s="1" customFormat="1" ht="16.5" customHeight="1">
      <c r="A987" s="11" t="s">
        <v>1463</v>
      </c>
      <c r="B987" s="9">
        <v>0</v>
      </c>
      <c r="C987" s="299"/>
    </row>
    <row r="988" spans="1:3" s="1" customFormat="1" ht="16.5" customHeight="1">
      <c r="A988" s="11" t="s">
        <v>1464</v>
      </c>
      <c r="B988" s="9">
        <v>0</v>
      </c>
      <c r="C988" s="299"/>
    </row>
    <row r="989" spans="1:3" s="1" customFormat="1" ht="16.5" customHeight="1">
      <c r="A989" s="11" t="s">
        <v>1465</v>
      </c>
      <c r="B989" s="9">
        <v>0</v>
      </c>
      <c r="C989" s="299"/>
    </row>
    <row r="990" spans="1:3" s="1" customFormat="1" ht="16.5" customHeight="1">
      <c r="A990" s="11" t="s">
        <v>1466</v>
      </c>
      <c r="B990" s="9">
        <v>0</v>
      </c>
      <c r="C990" s="299"/>
    </row>
    <row r="991" spans="1:3" s="1" customFormat="1" ht="16.5" customHeight="1">
      <c r="A991" s="11" t="s">
        <v>1467</v>
      </c>
      <c r="B991" s="9">
        <v>0</v>
      </c>
      <c r="C991" s="299"/>
    </row>
    <row r="992" spans="1:3" s="1" customFormat="1" ht="16.5" customHeight="1">
      <c r="A992" s="11" t="s">
        <v>1468</v>
      </c>
      <c r="B992" s="9">
        <v>0</v>
      </c>
      <c r="C992" s="299"/>
    </row>
    <row r="993" spans="1:3" s="1" customFormat="1" ht="16.5" customHeight="1">
      <c r="A993" s="11" t="s">
        <v>1469</v>
      </c>
      <c r="B993" s="9">
        <v>1248</v>
      </c>
      <c r="C993" s="299"/>
    </row>
    <row r="994" spans="1:3" s="1" customFormat="1" ht="16.5" customHeight="1">
      <c r="A994" s="97" t="s">
        <v>1470</v>
      </c>
      <c r="B994" s="9">
        <f>SUM(B995:B1003)</f>
        <v>0</v>
      </c>
      <c r="C994" s="299"/>
    </row>
    <row r="995" spans="1:3" s="1" customFormat="1" ht="16.5" customHeight="1">
      <c r="A995" s="11" t="s">
        <v>715</v>
      </c>
      <c r="B995" s="9">
        <v>0</v>
      </c>
      <c r="C995" s="299"/>
    </row>
    <row r="996" spans="1:3" s="1" customFormat="1" ht="16.5" customHeight="1">
      <c r="A996" s="11" t="s">
        <v>716</v>
      </c>
      <c r="B996" s="9">
        <v>0</v>
      </c>
      <c r="C996" s="299"/>
    </row>
    <row r="997" spans="1:3" s="1" customFormat="1" ht="16.5" customHeight="1">
      <c r="A997" s="11" t="s">
        <v>717</v>
      </c>
      <c r="B997" s="9">
        <v>0</v>
      </c>
      <c r="C997" s="299"/>
    </row>
    <row r="998" spans="1:3" s="1" customFormat="1" ht="16.5" customHeight="1">
      <c r="A998" s="11" t="s">
        <v>1471</v>
      </c>
      <c r="B998" s="9">
        <v>0</v>
      </c>
      <c r="C998" s="299"/>
    </row>
    <row r="999" spans="1:3" s="1" customFormat="1" ht="16.5" customHeight="1">
      <c r="A999" s="11" t="s">
        <v>1472</v>
      </c>
      <c r="B999" s="9">
        <v>0</v>
      </c>
      <c r="C999" s="299"/>
    </row>
    <row r="1000" spans="1:3" s="1" customFormat="1" ht="16.5" customHeight="1">
      <c r="A1000" s="11" t="s">
        <v>1473</v>
      </c>
      <c r="B1000" s="9">
        <v>0</v>
      </c>
      <c r="C1000" s="299"/>
    </row>
    <row r="1001" spans="1:3" s="1" customFormat="1" ht="16.5" customHeight="1">
      <c r="A1001" s="11" t="s">
        <v>1474</v>
      </c>
      <c r="B1001" s="9">
        <v>0</v>
      </c>
      <c r="C1001" s="299"/>
    </row>
    <row r="1002" spans="1:3" s="1" customFormat="1" ht="16.5" customHeight="1">
      <c r="A1002" s="11" t="s">
        <v>1475</v>
      </c>
      <c r="B1002" s="9">
        <v>0</v>
      </c>
      <c r="C1002" s="299"/>
    </row>
    <row r="1003" spans="1:3" s="1" customFormat="1" ht="16.5" customHeight="1">
      <c r="A1003" s="11" t="s">
        <v>1476</v>
      </c>
      <c r="B1003" s="9">
        <v>0</v>
      </c>
      <c r="C1003" s="299"/>
    </row>
    <row r="1004" spans="1:3" s="1" customFormat="1" ht="16.5" customHeight="1">
      <c r="A1004" s="97" t="s">
        <v>1477</v>
      </c>
      <c r="B1004" s="9">
        <f>SUM(B1005:B1013)</f>
        <v>0</v>
      </c>
      <c r="C1004" s="299"/>
    </row>
    <row r="1005" spans="1:3" s="1" customFormat="1" ht="16.5" customHeight="1">
      <c r="A1005" s="11" t="s">
        <v>715</v>
      </c>
      <c r="B1005" s="9">
        <v>0</v>
      </c>
      <c r="C1005" s="299"/>
    </row>
    <row r="1006" spans="1:3" s="1" customFormat="1" ht="16.5" customHeight="1">
      <c r="A1006" s="11" t="s">
        <v>716</v>
      </c>
      <c r="B1006" s="9">
        <v>0</v>
      </c>
      <c r="C1006" s="299"/>
    </row>
    <row r="1007" spans="1:3" s="1" customFormat="1" ht="16.5" customHeight="1">
      <c r="A1007" s="11" t="s">
        <v>717</v>
      </c>
      <c r="B1007" s="9">
        <v>0</v>
      </c>
      <c r="C1007" s="299"/>
    </row>
    <row r="1008" spans="1:3" s="1" customFormat="1" ht="16.5" customHeight="1">
      <c r="A1008" s="11" t="s">
        <v>1478</v>
      </c>
      <c r="B1008" s="9">
        <v>0</v>
      </c>
      <c r="C1008" s="299"/>
    </row>
    <row r="1009" spans="1:3" s="1" customFormat="1" ht="16.5" customHeight="1">
      <c r="A1009" s="11" t="s">
        <v>1479</v>
      </c>
      <c r="B1009" s="9">
        <v>0</v>
      </c>
      <c r="C1009" s="299"/>
    </row>
    <row r="1010" spans="1:3" s="1" customFormat="1" ht="16.5" customHeight="1">
      <c r="A1010" s="11" t="s">
        <v>1480</v>
      </c>
      <c r="B1010" s="9">
        <v>0</v>
      </c>
      <c r="C1010" s="299"/>
    </row>
    <row r="1011" spans="1:3" s="1" customFormat="1" ht="16.5" customHeight="1">
      <c r="A1011" s="11" t="s">
        <v>1481</v>
      </c>
      <c r="B1011" s="9">
        <v>0</v>
      </c>
      <c r="C1011" s="299"/>
    </row>
    <row r="1012" spans="1:3" s="1" customFormat="1" ht="16.5" customHeight="1">
      <c r="A1012" s="11" t="s">
        <v>1482</v>
      </c>
      <c r="B1012" s="9">
        <v>0</v>
      </c>
      <c r="C1012" s="299"/>
    </row>
    <row r="1013" spans="1:3" s="1" customFormat="1" ht="16.5" customHeight="1">
      <c r="A1013" s="11" t="s">
        <v>1483</v>
      </c>
      <c r="B1013" s="9">
        <v>0</v>
      </c>
      <c r="C1013" s="299"/>
    </row>
    <row r="1014" spans="1:3" s="1" customFormat="1" ht="16.5" customHeight="1">
      <c r="A1014" s="97" t="s">
        <v>1484</v>
      </c>
      <c r="B1014" s="9">
        <f>SUM(B1015:B1018)</f>
        <v>1543</v>
      </c>
      <c r="C1014" s="299"/>
    </row>
    <row r="1015" spans="1:3" s="1" customFormat="1" ht="16.5" customHeight="1">
      <c r="A1015" s="11" t="s">
        <v>1485</v>
      </c>
      <c r="B1015" s="9">
        <v>86</v>
      </c>
      <c r="C1015" s="299"/>
    </row>
    <row r="1016" spans="1:3" s="1" customFormat="1" ht="16.5" customHeight="1">
      <c r="A1016" s="11" t="s">
        <v>1486</v>
      </c>
      <c r="B1016" s="9">
        <v>556</v>
      </c>
      <c r="C1016" s="299"/>
    </row>
    <row r="1017" spans="1:3" s="1" customFormat="1" ht="16.5" customHeight="1">
      <c r="A1017" s="11" t="s">
        <v>1487</v>
      </c>
      <c r="B1017" s="9">
        <v>160</v>
      </c>
      <c r="C1017" s="299"/>
    </row>
    <row r="1018" spans="1:3" s="1" customFormat="1" ht="16.5" customHeight="1">
      <c r="A1018" s="11" t="s">
        <v>1488</v>
      </c>
      <c r="B1018" s="9">
        <v>741</v>
      </c>
      <c r="C1018" s="299"/>
    </row>
    <row r="1019" spans="1:3" s="1" customFormat="1" ht="16.5" customHeight="1">
      <c r="A1019" s="97" t="s">
        <v>1489</v>
      </c>
      <c r="B1019" s="9">
        <f>SUM(B1020:B1025)</f>
        <v>0</v>
      </c>
      <c r="C1019" s="299"/>
    </row>
    <row r="1020" spans="1:3" s="1" customFormat="1" ht="16.5" customHeight="1">
      <c r="A1020" s="11" t="s">
        <v>715</v>
      </c>
      <c r="B1020" s="9">
        <v>0</v>
      </c>
      <c r="C1020" s="299"/>
    </row>
    <row r="1021" spans="1:3" s="1" customFormat="1" ht="16.5" customHeight="1">
      <c r="A1021" s="11" t="s">
        <v>716</v>
      </c>
      <c r="B1021" s="9">
        <v>0</v>
      </c>
      <c r="C1021" s="299"/>
    </row>
    <row r="1022" spans="1:3" s="1" customFormat="1" ht="16.5" customHeight="1">
      <c r="A1022" s="11" t="s">
        <v>717</v>
      </c>
      <c r="B1022" s="9">
        <v>0</v>
      </c>
      <c r="C1022" s="299"/>
    </row>
    <row r="1023" spans="1:3" s="1" customFormat="1" ht="16.5" customHeight="1">
      <c r="A1023" s="11" t="s">
        <v>1475</v>
      </c>
      <c r="B1023" s="9">
        <v>0</v>
      </c>
      <c r="C1023" s="299"/>
    </row>
    <row r="1024" spans="1:3" s="1" customFormat="1" ht="16.5" customHeight="1">
      <c r="A1024" s="11" t="s">
        <v>1490</v>
      </c>
      <c r="B1024" s="9">
        <v>0</v>
      </c>
      <c r="C1024" s="299"/>
    </row>
    <row r="1025" spans="1:3" s="1" customFormat="1" ht="16.5" customHeight="1">
      <c r="A1025" s="11" t="s">
        <v>1491</v>
      </c>
      <c r="B1025" s="9">
        <v>0</v>
      </c>
      <c r="C1025" s="299"/>
    </row>
    <row r="1026" spans="1:3" s="1" customFormat="1" ht="16.5" customHeight="1">
      <c r="A1026" s="97" t="s">
        <v>1492</v>
      </c>
      <c r="B1026" s="9">
        <f>SUM(B1027:B1030)</f>
        <v>1735</v>
      </c>
      <c r="C1026" s="299"/>
    </row>
    <row r="1027" spans="1:3" s="1" customFormat="1" ht="16.5" customHeight="1">
      <c r="A1027" s="11" t="s">
        <v>1493</v>
      </c>
      <c r="B1027" s="9">
        <v>0</v>
      </c>
      <c r="C1027" s="299"/>
    </row>
    <row r="1028" spans="1:3" s="1" customFormat="1" ht="16.5" customHeight="1">
      <c r="A1028" s="11" t="s">
        <v>1494</v>
      </c>
      <c r="B1028" s="9">
        <v>971</v>
      </c>
      <c r="C1028" s="299"/>
    </row>
    <row r="1029" spans="1:3" s="1" customFormat="1" ht="16.5" customHeight="1">
      <c r="A1029" s="11" t="s">
        <v>1495</v>
      </c>
      <c r="B1029" s="9">
        <v>0</v>
      </c>
      <c r="C1029" s="299"/>
    </row>
    <row r="1030" spans="1:3" s="1" customFormat="1" ht="16.5" customHeight="1">
      <c r="A1030" s="11" t="s">
        <v>1496</v>
      </c>
      <c r="B1030" s="9">
        <v>764</v>
      </c>
      <c r="C1030" s="299"/>
    </row>
    <row r="1031" spans="1:3" s="1" customFormat="1" ht="16.5" customHeight="1">
      <c r="A1031" s="97" t="s">
        <v>1497</v>
      </c>
      <c r="B1031" s="9">
        <f>SUM(B1032:B1033)</f>
        <v>209</v>
      </c>
      <c r="C1031" s="299"/>
    </row>
    <row r="1032" spans="1:3" s="1" customFormat="1" ht="16.5" customHeight="1">
      <c r="A1032" s="11" t="s">
        <v>1498</v>
      </c>
      <c r="B1032" s="9">
        <v>0</v>
      </c>
      <c r="C1032" s="299"/>
    </row>
    <row r="1033" spans="1:3" s="1" customFormat="1" ht="16.5" customHeight="1">
      <c r="A1033" s="11" t="s">
        <v>1499</v>
      </c>
      <c r="B1033" s="9">
        <v>209</v>
      </c>
      <c r="C1033" s="299"/>
    </row>
    <row r="1034" spans="1:3" s="1" customFormat="1" ht="16.5" customHeight="1">
      <c r="A1034" s="97" t="s">
        <v>1500</v>
      </c>
      <c r="B1034" s="9">
        <f>SUM(B1035,B1045,B1061,B1066,B1080,B1087,B1095)</f>
        <v>845</v>
      </c>
      <c r="C1034" s="299"/>
    </row>
    <row r="1035" spans="1:3" s="1" customFormat="1" ht="16.5" customHeight="1">
      <c r="A1035" s="97" t="s">
        <v>1501</v>
      </c>
      <c r="B1035" s="9">
        <f>SUM(B1036:B1044)</f>
        <v>0</v>
      </c>
      <c r="C1035" s="299"/>
    </row>
    <row r="1036" spans="1:3" s="1" customFormat="1" ht="16.5" customHeight="1">
      <c r="A1036" s="11" t="s">
        <v>715</v>
      </c>
      <c r="B1036" s="9">
        <v>0</v>
      </c>
      <c r="C1036" s="299"/>
    </row>
    <row r="1037" spans="1:3" s="1" customFormat="1" ht="16.5" customHeight="1">
      <c r="A1037" s="11" t="s">
        <v>716</v>
      </c>
      <c r="B1037" s="9">
        <v>0</v>
      </c>
      <c r="C1037" s="299"/>
    </row>
    <row r="1038" spans="1:3" s="1" customFormat="1" ht="16.5" customHeight="1">
      <c r="A1038" s="11" t="s">
        <v>717</v>
      </c>
      <c r="B1038" s="9">
        <v>0</v>
      </c>
      <c r="C1038" s="299"/>
    </row>
    <row r="1039" spans="1:3" s="1" customFormat="1" ht="16.5" customHeight="1">
      <c r="A1039" s="11" t="s">
        <v>1502</v>
      </c>
      <c r="B1039" s="9">
        <v>0</v>
      </c>
      <c r="C1039" s="299"/>
    </row>
    <row r="1040" spans="1:3" s="1" customFormat="1" ht="16.5" customHeight="1">
      <c r="A1040" s="11" t="s">
        <v>1503</v>
      </c>
      <c r="B1040" s="9">
        <v>0</v>
      </c>
      <c r="C1040" s="299"/>
    </row>
    <row r="1041" spans="1:3" s="1" customFormat="1" ht="16.5" customHeight="1">
      <c r="A1041" s="11" t="s">
        <v>1504</v>
      </c>
      <c r="B1041" s="9">
        <v>0</v>
      </c>
      <c r="C1041" s="299"/>
    </row>
    <row r="1042" spans="1:3" s="1" customFormat="1" ht="16.5" customHeight="1">
      <c r="A1042" s="11" t="s">
        <v>1505</v>
      </c>
      <c r="B1042" s="9">
        <v>0</v>
      </c>
      <c r="C1042" s="299"/>
    </row>
    <row r="1043" spans="1:3" s="1" customFormat="1" ht="16.5" customHeight="1">
      <c r="A1043" s="11" t="s">
        <v>1506</v>
      </c>
      <c r="B1043" s="9">
        <v>0</v>
      </c>
      <c r="C1043" s="299"/>
    </row>
    <row r="1044" spans="1:3" s="1" customFormat="1" ht="16.5" customHeight="1">
      <c r="A1044" s="11" t="s">
        <v>1507</v>
      </c>
      <c r="B1044" s="9">
        <v>0</v>
      </c>
      <c r="C1044" s="299"/>
    </row>
    <row r="1045" spans="1:3" s="1" customFormat="1" ht="16.5" customHeight="1">
      <c r="A1045" s="97" t="s">
        <v>1508</v>
      </c>
      <c r="B1045" s="9">
        <f>SUM(B1046:B1060)</f>
        <v>0</v>
      </c>
      <c r="C1045" s="299"/>
    </row>
    <row r="1046" spans="1:3" s="1" customFormat="1" ht="16.5" customHeight="1">
      <c r="A1046" s="11" t="s">
        <v>715</v>
      </c>
      <c r="B1046" s="9">
        <v>0</v>
      </c>
      <c r="C1046" s="299"/>
    </row>
    <row r="1047" spans="1:3" s="1" customFormat="1" ht="16.5" customHeight="1">
      <c r="A1047" s="11" t="s">
        <v>716</v>
      </c>
      <c r="B1047" s="9">
        <v>0</v>
      </c>
      <c r="C1047" s="299"/>
    </row>
    <row r="1048" spans="1:3" s="1" customFormat="1" ht="16.5" customHeight="1">
      <c r="A1048" s="11" t="s">
        <v>717</v>
      </c>
      <c r="B1048" s="9">
        <v>0</v>
      </c>
      <c r="C1048" s="299"/>
    </row>
    <row r="1049" spans="1:3" s="1" customFormat="1" ht="16.5" customHeight="1">
      <c r="A1049" s="11" t="s">
        <v>1509</v>
      </c>
      <c r="B1049" s="9">
        <v>0</v>
      </c>
      <c r="C1049" s="299"/>
    </row>
    <row r="1050" spans="1:3" s="1" customFormat="1" ht="16.5" customHeight="1">
      <c r="A1050" s="11" t="s">
        <v>1510</v>
      </c>
      <c r="B1050" s="9">
        <v>0</v>
      </c>
      <c r="C1050" s="299"/>
    </row>
    <row r="1051" spans="1:3" s="1" customFormat="1" ht="16.5" customHeight="1">
      <c r="A1051" s="11" t="s">
        <v>1511</v>
      </c>
      <c r="B1051" s="9">
        <v>0</v>
      </c>
      <c r="C1051" s="299"/>
    </row>
    <row r="1052" spans="1:3" s="1" customFormat="1" ht="16.5" customHeight="1">
      <c r="A1052" s="11" t="s">
        <v>1512</v>
      </c>
      <c r="B1052" s="9">
        <v>0</v>
      </c>
      <c r="C1052" s="299"/>
    </row>
    <row r="1053" spans="1:3" s="1" customFormat="1" ht="16.5" customHeight="1">
      <c r="A1053" s="11" t="s">
        <v>1513</v>
      </c>
      <c r="B1053" s="9">
        <v>0</v>
      </c>
      <c r="C1053" s="299"/>
    </row>
    <row r="1054" spans="1:3" s="1" customFormat="1" ht="16.5" customHeight="1">
      <c r="A1054" s="11" t="s">
        <v>1514</v>
      </c>
      <c r="B1054" s="9">
        <v>0</v>
      </c>
      <c r="C1054" s="299"/>
    </row>
    <row r="1055" spans="1:3" s="1" customFormat="1" ht="16.5" customHeight="1">
      <c r="A1055" s="11" t="s">
        <v>1515</v>
      </c>
      <c r="B1055" s="9">
        <v>0</v>
      </c>
      <c r="C1055" s="299"/>
    </row>
    <row r="1056" spans="1:3" s="1" customFormat="1" ht="16.5" customHeight="1">
      <c r="A1056" s="11" t="s">
        <v>1516</v>
      </c>
      <c r="B1056" s="9">
        <v>0</v>
      </c>
      <c r="C1056" s="299"/>
    </row>
    <row r="1057" spans="1:3" s="1" customFormat="1" ht="16.5" customHeight="1">
      <c r="A1057" s="11" t="s">
        <v>1517</v>
      </c>
      <c r="B1057" s="9">
        <v>0</v>
      </c>
      <c r="C1057" s="299"/>
    </row>
    <row r="1058" spans="1:3" s="1" customFormat="1" ht="16.5" customHeight="1">
      <c r="A1058" s="11" t="s">
        <v>1518</v>
      </c>
      <c r="B1058" s="9">
        <v>0</v>
      </c>
      <c r="C1058" s="299"/>
    </row>
    <row r="1059" spans="1:3" s="1" customFormat="1" ht="16.5" customHeight="1">
      <c r="A1059" s="11" t="s">
        <v>1519</v>
      </c>
      <c r="B1059" s="9">
        <v>0</v>
      </c>
      <c r="C1059" s="299"/>
    </row>
    <row r="1060" spans="1:3" s="1" customFormat="1" ht="16.5" customHeight="1">
      <c r="A1060" s="11" t="s">
        <v>1520</v>
      </c>
      <c r="B1060" s="9">
        <v>0</v>
      </c>
      <c r="C1060" s="299"/>
    </row>
    <row r="1061" spans="1:3" s="1" customFormat="1" ht="16.5" customHeight="1">
      <c r="A1061" s="97" t="s">
        <v>1521</v>
      </c>
      <c r="B1061" s="9">
        <f>SUM(B1062:B1065)</f>
        <v>730</v>
      </c>
      <c r="C1061" s="299"/>
    </row>
    <row r="1062" spans="1:3" s="1" customFormat="1" ht="16.5" customHeight="1">
      <c r="A1062" s="11" t="s">
        <v>715</v>
      </c>
      <c r="B1062" s="9">
        <v>371</v>
      </c>
      <c r="C1062" s="299"/>
    </row>
    <row r="1063" spans="1:3" s="1" customFormat="1" ht="16.5" customHeight="1">
      <c r="A1063" s="11" t="s">
        <v>716</v>
      </c>
      <c r="B1063" s="9">
        <v>0</v>
      </c>
      <c r="C1063" s="299"/>
    </row>
    <row r="1064" spans="1:3" s="1" customFormat="1" ht="16.5" customHeight="1">
      <c r="A1064" s="11" t="s">
        <v>717</v>
      </c>
      <c r="B1064" s="9">
        <v>0</v>
      </c>
      <c r="C1064" s="299"/>
    </row>
    <row r="1065" spans="1:3" s="1" customFormat="1" ht="16.5" customHeight="1">
      <c r="A1065" s="11" t="s">
        <v>1522</v>
      </c>
      <c r="B1065" s="9">
        <v>359</v>
      </c>
      <c r="C1065" s="299"/>
    </row>
    <row r="1066" spans="1:3" s="1" customFormat="1" ht="16.5" customHeight="1">
      <c r="A1066" s="97" t="s">
        <v>1523</v>
      </c>
      <c r="B1066" s="9">
        <f>SUM(B1067:B1079)</f>
        <v>15</v>
      </c>
      <c r="C1066" s="299"/>
    </row>
    <row r="1067" spans="1:3" s="1" customFormat="1" ht="16.5" customHeight="1">
      <c r="A1067" s="11" t="s">
        <v>715</v>
      </c>
      <c r="B1067" s="9">
        <v>0</v>
      </c>
      <c r="C1067" s="299"/>
    </row>
    <row r="1068" spans="1:3" s="1" customFormat="1" ht="16.5" customHeight="1">
      <c r="A1068" s="11" t="s">
        <v>716</v>
      </c>
      <c r="B1068" s="9">
        <v>0</v>
      </c>
      <c r="C1068" s="299"/>
    </row>
    <row r="1069" spans="1:3" s="1" customFormat="1" ht="16.5" customHeight="1">
      <c r="A1069" s="11" t="s">
        <v>717</v>
      </c>
      <c r="B1069" s="9">
        <v>0</v>
      </c>
      <c r="C1069" s="299"/>
    </row>
    <row r="1070" spans="1:3" s="1" customFormat="1" ht="16.5" customHeight="1">
      <c r="A1070" s="11" t="s">
        <v>1524</v>
      </c>
      <c r="B1070" s="9">
        <v>0</v>
      </c>
      <c r="C1070" s="299"/>
    </row>
    <row r="1071" spans="1:3" s="1" customFormat="1" ht="16.5" customHeight="1">
      <c r="A1071" s="11" t="s">
        <v>1525</v>
      </c>
      <c r="B1071" s="9">
        <v>0</v>
      </c>
      <c r="C1071" s="299"/>
    </row>
    <row r="1072" spans="1:3" s="1" customFormat="1" ht="16.5" customHeight="1">
      <c r="A1072" s="11" t="s">
        <v>1526</v>
      </c>
      <c r="B1072" s="9">
        <v>0</v>
      </c>
      <c r="C1072" s="299"/>
    </row>
    <row r="1073" spans="1:3" s="1" customFormat="1" ht="16.5" customHeight="1">
      <c r="A1073" s="11" t="s">
        <v>1527</v>
      </c>
      <c r="B1073" s="9">
        <v>0</v>
      </c>
      <c r="C1073" s="299"/>
    </row>
    <row r="1074" spans="1:3" s="1" customFormat="1" ht="16.5" customHeight="1">
      <c r="A1074" s="11" t="s">
        <v>1528</v>
      </c>
      <c r="B1074" s="9">
        <v>0</v>
      </c>
      <c r="C1074" s="299"/>
    </row>
    <row r="1075" spans="1:3" s="1" customFormat="1" ht="16.5" customHeight="1">
      <c r="A1075" s="11" t="s">
        <v>1529</v>
      </c>
      <c r="B1075" s="9">
        <v>15</v>
      </c>
      <c r="C1075" s="299"/>
    </row>
    <row r="1076" spans="1:3" s="1" customFormat="1" ht="16.5" customHeight="1">
      <c r="A1076" s="11" t="s">
        <v>1530</v>
      </c>
      <c r="B1076" s="9">
        <v>0</v>
      </c>
      <c r="C1076" s="299"/>
    </row>
    <row r="1077" spans="1:3" s="1" customFormat="1" ht="16.5" customHeight="1">
      <c r="A1077" s="11" t="s">
        <v>1475</v>
      </c>
      <c r="B1077" s="9">
        <v>0</v>
      </c>
      <c r="C1077" s="299"/>
    </row>
    <row r="1078" spans="1:3" s="1" customFormat="1" ht="16.5" customHeight="1">
      <c r="A1078" s="11" t="s">
        <v>1531</v>
      </c>
      <c r="B1078" s="9">
        <v>0</v>
      </c>
      <c r="C1078" s="299"/>
    </row>
    <row r="1079" spans="1:3" s="1" customFormat="1" ht="16.5" customHeight="1">
      <c r="A1079" s="11" t="s">
        <v>1532</v>
      </c>
      <c r="B1079" s="9">
        <v>0</v>
      </c>
      <c r="C1079" s="299"/>
    </row>
    <row r="1080" spans="1:3" s="1" customFormat="1" ht="16.5" customHeight="1">
      <c r="A1080" s="97" t="s">
        <v>1533</v>
      </c>
      <c r="B1080" s="9">
        <f>SUM(B1081:B1086)</f>
        <v>0</v>
      </c>
      <c r="C1080" s="299"/>
    </row>
    <row r="1081" spans="1:3" s="1" customFormat="1" ht="16.5" customHeight="1">
      <c r="A1081" s="11" t="s">
        <v>715</v>
      </c>
      <c r="B1081" s="9">
        <v>0</v>
      </c>
      <c r="C1081" s="299"/>
    </row>
    <row r="1082" spans="1:3" s="1" customFormat="1" ht="16.5" customHeight="1">
      <c r="A1082" s="11" t="s">
        <v>716</v>
      </c>
      <c r="B1082" s="9">
        <v>0</v>
      </c>
      <c r="C1082" s="299"/>
    </row>
    <row r="1083" spans="1:3" s="1" customFormat="1" ht="16.5" customHeight="1">
      <c r="A1083" s="11" t="s">
        <v>717</v>
      </c>
      <c r="B1083" s="9">
        <v>0</v>
      </c>
      <c r="C1083" s="299"/>
    </row>
    <row r="1084" spans="1:3" s="1" customFormat="1" ht="16.5" customHeight="1">
      <c r="A1084" s="11" t="s">
        <v>1534</v>
      </c>
      <c r="B1084" s="9">
        <v>0</v>
      </c>
      <c r="C1084" s="299"/>
    </row>
    <row r="1085" spans="1:3" s="1" customFormat="1" ht="16.5" customHeight="1">
      <c r="A1085" s="11" t="s">
        <v>1535</v>
      </c>
      <c r="B1085" s="9">
        <v>0</v>
      </c>
      <c r="C1085" s="299"/>
    </row>
    <row r="1086" spans="1:3" s="1" customFormat="1" ht="16.5" customHeight="1">
      <c r="A1086" s="11" t="s">
        <v>1536</v>
      </c>
      <c r="B1086" s="9">
        <v>0</v>
      </c>
      <c r="C1086" s="299"/>
    </row>
    <row r="1087" spans="1:3" s="1" customFormat="1" ht="16.5" customHeight="1">
      <c r="A1087" s="97" t="s">
        <v>1537</v>
      </c>
      <c r="B1087" s="9">
        <f>SUM(B1088:B1094)</f>
        <v>100</v>
      </c>
      <c r="C1087" s="299"/>
    </row>
    <row r="1088" spans="1:3" s="1" customFormat="1" ht="16.5" customHeight="1">
      <c r="A1088" s="11" t="s">
        <v>715</v>
      </c>
      <c r="B1088" s="9">
        <v>18</v>
      </c>
      <c r="C1088" s="299"/>
    </row>
    <row r="1089" spans="1:3" s="1" customFormat="1" ht="16.5" customHeight="1">
      <c r="A1089" s="11" t="s">
        <v>716</v>
      </c>
      <c r="B1089" s="9">
        <v>0</v>
      </c>
      <c r="C1089" s="299"/>
    </row>
    <row r="1090" spans="1:3" s="1" customFormat="1" ht="16.5" customHeight="1">
      <c r="A1090" s="11" t="s">
        <v>717</v>
      </c>
      <c r="B1090" s="9">
        <v>0</v>
      </c>
      <c r="C1090" s="299"/>
    </row>
    <row r="1091" spans="1:3" s="1" customFormat="1" ht="16.5" customHeight="1">
      <c r="A1091" s="11" t="s">
        <v>1538</v>
      </c>
      <c r="B1091" s="9">
        <v>0</v>
      </c>
      <c r="C1091" s="299"/>
    </row>
    <row r="1092" spans="1:3" s="1" customFormat="1" ht="16.5" customHeight="1">
      <c r="A1092" s="11" t="s">
        <v>1539</v>
      </c>
      <c r="B1092" s="9">
        <v>50</v>
      </c>
      <c r="C1092" s="299"/>
    </row>
    <row r="1093" spans="1:3" s="1" customFormat="1" ht="16.5" customHeight="1">
      <c r="A1093" s="11" t="s">
        <v>1540</v>
      </c>
      <c r="B1093" s="9">
        <v>32</v>
      </c>
      <c r="C1093" s="299"/>
    </row>
    <row r="1094" spans="1:3" s="1" customFormat="1" ht="16.5" customHeight="1">
      <c r="A1094" s="11" t="s">
        <v>1541</v>
      </c>
      <c r="B1094" s="9">
        <v>0</v>
      </c>
      <c r="C1094" s="299"/>
    </row>
    <row r="1095" spans="1:3" s="1" customFormat="1" ht="16.5" customHeight="1">
      <c r="A1095" s="97" t="s">
        <v>1542</v>
      </c>
      <c r="B1095" s="9">
        <f>SUM(B1096:B1100)</f>
        <v>0</v>
      </c>
      <c r="C1095" s="299"/>
    </row>
    <row r="1096" spans="1:3" s="1" customFormat="1" ht="16.5" customHeight="1">
      <c r="A1096" s="11" t="s">
        <v>1543</v>
      </c>
      <c r="B1096" s="9">
        <v>0</v>
      </c>
      <c r="C1096" s="299"/>
    </row>
    <row r="1097" spans="1:3" s="1" customFormat="1" ht="16.5" customHeight="1">
      <c r="A1097" s="11" t="s">
        <v>1544</v>
      </c>
      <c r="B1097" s="9">
        <v>0</v>
      </c>
      <c r="C1097" s="299"/>
    </row>
    <row r="1098" spans="1:3" s="1" customFormat="1" ht="16.5" customHeight="1">
      <c r="A1098" s="11" t="s">
        <v>1545</v>
      </c>
      <c r="B1098" s="9">
        <v>0</v>
      </c>
      <c r="C1098" s="299"/>
    </row>
    <row r="1099" spans="1:3" s="1" customFormat="1" ht="16.5" customHeight="1">
      <c r="A1099" s="11" t="s">
        <v>1546</v>
      </c>
      <c r="B1099" s="9">
        <v>0</v>
      </c>
      <c r="C1099" s="299"/>
    </row>
    <row r="1100" spans="1:3" s="1" customFormat="1" ht="16.5" customHeight="1">
      <c r="A1100" s="11" t="s">
        <v>1547</v>
      </c>
      <c r="B1100" s="9">
        <v>0</v>
      </c>
      <c r="C1100" s="299"/>
    </row>
    <row r="1101" spans="1:3" s="1" customFormat="1" ht="16.5" customHeight="1">
      <c r="A1101" s="97" t="s">
        <v>1548</v>
      </c>
      <c r="B1101" s="9">
        <f>SUM(B1102,B1112,B1118)</f>
        <v>1924</v>
      </c>
      <c r="C1101" s="299"/>
    </row>
    <row r="1102" spans="1:3" s="1" customFormat="1" ht="16.5" customHeight="1">
      <c r="A1102" s="97" t="s">
        <v>1549</v>
      </c>
      <c r="B1102" s="9">
        <f>SUM(B1103:B1111)</f>
        <v>1542</v>
      </c>
      <c r="C1102" s="299"/>
    </row>
    <row r="1103" spans="1:3" s="1" customFormat="1" ht="16.5" customHeight="1">
      <c r="A1103" s="11" t="s">
        <v>715</v>
      </c>
      <c r="B1103" s="9">
        <v>638</v>
      </c>
      <c r="C1103" s="299"/>
    </row>
    <row r="1104" spans="1:3" s="1" customFormat="1" ht="16.5" customHeight="1">
      <c r="A1104" s="11" t="s">
        <v>716</v>
      </c>
      <c r="B1104" s="9">
        <v>0</v>
      </c>
      <c r="C1104" s="299"/>
    </row>
    <row r="1105" spans="1:3" s="1" customFormat="1" ht="16.5" customHeight="1">
      <c r="A1105" s="11" t="s">
        <v>717</v>
      </c>
      <c r="B1105" s="9">
        <v>0</v>
      </c>
      <c r="C1105" s="299"/>
    </row>
    <row r="1106" spans="1:3" s="1" customFormat="1" ht="16.5" customHeight="1">
      <c r="A1106" s="11" t="s">
        <v>1550</v>
      </c>
      <c r="B1106" s="9">
        <v>0</v>
      </c>
      <c r="C1106" s="299"/>
    </row>
    <row r="1107" spans="1:3" s="1" customFormat="1" ht="16.5" customHeight="1">
      <c r="A1107" s="11" t="s">
        <v>1551</v>
      </c>
      <c r="B1107" s="9">
        <v>0</v>
      </c>
      <c r="C1107" s="299"/>
    </row>
    <row r="1108" spans="1:3" s="1" customFormat="1" ht="16.5" customHeight="1">
      <c r="A1108" s="11" t="s">
        <v>1552</v>
      </c>
      <c r="B1108" s="9">
        <v>0</v>
      </c>
      <c r="C1108" s="299"/>
    </row>
    <row r="1109" spans="1:3" s="1" customFormat="1" ht="16.5" customHeight="1">
      <c r="A1109" s="11" t="s">
        <v>1553</v>
      </c>
      <c r="B1109" s="9">
        <v>0</v>
      </c>
      <c r="C1109" s="299"/>
    </row>
    <row r="1110" spans="1:3" s="1" customFormat="1" ht="16.5" customHeight="1">
      <c r="A1110" s="11" t="s">
        <v>724</v>
      </c>
      <c r="B1110" s="9">
        <v>0</v>
      </c>
      <c r="C1110" s="299"/>
    </row>
    <row r="1111" spans="1:3" s="1" customFormat="1" ht="16.5" customHeight="1">
      <c r="A1111" s="11" t="s">
        <v>1554</v>
      </c>
      <c r="B1111" s="9">
        <v>904</v>
      </c>
      <c r="C1111" s="299"/>
    </row>
    <row r="1112" spans="1:3" s="1" customFormat="1" ht="16.5" customHeight="1">
      <c r="A1112" s="97" t="s">
        <v>1555</v>
      </c>
      <c r="B1112" s="9">
        <f>SUM(B1113:B1117)</f>
        <v>382</v>
      </c>
      <c r="C1112" s="299"/>
    </row>
    <row r="1113" spans="1:3" s="1" customFormat="1" ht="16.5" customHeight="1">
      <c r="A1113" s="11" t="s">
        <v>715</v>
      </c>
      <c r="B1113" s="9">
        <v>0</v>
      </c>
      <c r="C1113" s="299"/>
    </row>
    <row r="1114" spans="1:3" s="1" customFormat="1" ht="16.5" customHeight="1">
      <c r="A1114" s="11" t="s">
        <v>716</v>
      </c>
      <c r="B1114" s="9">
        <v>0</v>
      </c>
      <c r="C1114" s="299"/>
    </row>
    <row r="1115" spans="1:3" s="1" customFormat="1" ht="16.5" customHeight="1">
      <c r="A1115" s="11" t="s">
        <v>717</v>
      </c>
      <c r="B1115" s="9">
        <v>0</v>
      </c>
      <c r="C1115" s="299"/>
    </row>
    <row r="1116" spans="1:3" s="1" customFormat="1" ht="16.5" customHeight="1">
      <c r="A1116" s="11" t="s">
        <v>1556</v>
      </c>
      <c r="B1116" s="9">
        <v>0</v>
      </c>
      <c r="C1116" s="299"/>
    </row>
    <row r="1117" spans="1:3" s="1" customFormat="1" ht="16.5" customHeight="1">
      <c r="A1117" s="11" t="s">
        <v>1557</v>
      </c>
      <c r="B1117" s="9">
        <v>382</v>
      </c>
      <c r="C1117" s="299"/>
    </row>
    <row r="1118" spans="1:3" s="1" customFormat="1" ht="16.5" customHeight="1">
      <c r="A1118" s="97" t="s">
        <v>1558</v>
      </c>
      <c r="B1118" s="9">
        <f>SUM(B1119:B1120)</f>
        <v>0</v>
      </c>
      <c r="C1118" s="299"/>
    </row>
    <row r="1119" spans="1:3" s="1" customFormat="1" ht="16.5" customHeight="1">
      <c r="A1119" s="11" t="s">
        <v>1559</v>
      </c>
      <c r="B1119" s="9">
        <v>0</v>
      </c>
      <c r="C1119" s="299"/>
    </row>
    <row r="1120" spans="1:3" s="1" customFormat="1" ht="16.5" customHeight="1">
      <c r="A1120" s="11" t="s">
        <v>1560</v>
      </c>
      <c r="B1120" s="9">
        <v>0</v>
      </c>
      <c r="C1120" s="299"/>
    </row>
    <row r="1121" spans="1:3" s="1" customFormat="1" ht="16.5" customHeight="1">
      <c r="A1121" s="97" t="s">
        <v>1561</v>
      </c>
      <c r="B1121" s="9">
        <f>SUM(B1122,B1129,B1139,B1145,B1148)</f>
        <v>0</v>
      </c>
      <c r="C1121" s="299"/>
    </row>
    <row r="1122" spans="1:3" s="1" customFormat="1" ht="16.5" customHeight="1">
      <c r="A1122" s="97" t="s">
        <v>1562</v>
      </c>
      <c r="B1122" s="9">
        <f>SUM(B1123:B1128)</f>
        <v>0</v>
      </c>
      <c r="C1122" s="299"/>
    </row>
    <row r="1123" spans="1:3" s="1" customFormat="1" ht="16.5" customHeight="1">
      <c r="A1123" s="11" t="s">
        <v>715</v>
      </c>
      <c r="B1123" s="9">
        <v>0</v>
      </c>
      <c r="C1123" s="299"/>
    </row>
    <row r="1124" spans="1:3" s="1" customFormat="1" ht="16.5" customHeight="1">
      <c r="A1124" s="11" t="s">
        <v>716</v>
      </c>
      <c r="B1124" s="9">
        <v>0</v>
      </c>
      <c r="C1124" s="299"/>
    </row>
    <row r="1125" spans="1:3" s="1" customFormat="1" ht="16.5" customHeight="1">
      <c r="A1125" s="11" t="s">
        <v>717</v>
      </c>
      <c r="B1125" s="9">
        <v>0</v>
      </c>
      <c r="C1125" s="299"/>
    </row>
    <row r="1126" spans="1:3" s="1" customFormat="1" ht="16.5" customHeight="1">
      <c r="A1126" s="11" t="s">
        <v>1563</v>
      </c>
      <c r="B1126" s="9">
        <v>0</v>
      </c>
      <c r="C1126" s="299"/>
    </row>
    <row r="1127" spans="1:3" s="1" customFormat="1" ht="16.5" customHeight="1">
      <c r="A1127" s="11" t="s">
        <v>724</v>
      </c>
      <c r="B1127" s="9">
        <v>0</v>
      </c>
      <c r="C1127" s="299"/>
    </row>
    <row r="1128" spans="1:3" s="1" customFormat="1" ht="16.5" customHeight="1">
      <c r="A1128" s="11" t="s">
        <v>1564</v>
      </c>
      <c r="B1128" s="9">
        <v>0</v>
      </c>
      <c r="C1128" s="299"/>
    </row>
    <row r="1129" spans="1:3" s="1" customFormat="1" ht="16.5" customHeight="1">
      <c r="A1129" s="97" t="s">
        <v>1565</v>
      </c>
      <c r="B1129" s="9">
        <f>SUM(B1130:B1138)</f>
        <v>0</v>
      </c>
      <c r="C1129" s="299"/>
    </row>
    <row r="1130" spans="1:3" s="1" customFormat="1" ht="16.5" customHeight="1">
      <c r="A1130" s="11" t="s">
        <v>1566</v>
      </c>
      <c r="B1130" s="9">
        <v>0</v>
      </c>
      <c r="C1130" s="299"/>
    </row>
    <row r="1131" spans="1:3" s="1" customFormat="1" ht="16.5" customHeight="1">
      <c r="A1131" s="11" t="s">
        <v>1567</v>
      </c>
      <c r="B1131" s="9">
        <v>0</v>
      </c>
      <c r="C1131" s="299"/>
    </row>
    <row r="1132" spans="1:3" s="1" customFormat="1" ht="16.5" customHeight="1">
      <c r="A1132" s="11" t="s">
        <v>1568</v>
      </c>
      <c r="B1132" s="9">
        <v>0</v>
      </c>
      <c r="C1132" s="299"/>
    </row>
    <row r="1133" spans="1:3" s="1" customFormat="1" ht="17.25" customHeight="1">
      <c r="A1133" s="11" t="s">
        <v>1569</v>
      </c>
      <c r="B1133" s="9">
        <v>0</v>
      </c>
      <c r="C1133" s="299"/>
    </row>
    <row r="1134" spans="1:3" s="1" customFormat="1" ht="16.5" customHeight="1">
      <c r="A1134" s="11" t="s">
        <v>1570</v>
      </c>
      <c r="B1134" s="9">
        <v>0</v>
      </c>
      <c r="C1134" s="299"/>
    </row>
    <row r="1135" spans="1:3" s="1" customFormat="1" ht="16.5" customHeight="1">
      <c r="A1135" s="11" t="s">
        <v>1571</v>
      </c>
      <c r="B1135" s="9">
        <v>0</v>
      </c>
      <c r="C1135" s="299"/>
    </row>
    <row r="1136" spans="1:3" s="1" customFormat="1" ht="16.5" customHeight="1">
      <c r="A1136" s="11" t="s">
        <v>1572</v>
      </c>
      <c r="B1136" s="9">
        <v>0</v>
      </c>
      <c r="C1136" s="299"/>
    </row>
    <row r="1137" spans="1:3" s="1" customFormat="1" ht="16.5" customHeight="1">
      <c r="A1137" s="11" t="s">
        <v>1573</v>
      </c>
      <c r="B1137" s="9">
        <v>0</v>
      </c>
      <c r="C1137" s="299"/>
    </row>
    <row r="1138" spans="1:3" s="1" customFormat="1" ht="16.5" customHeight="1">
      <c r="A1138" s="11" t="s">
        <v>1574</v>
      </c>
      <c r="B1138" s="9">
        <v>0</v>
      </c>
      <c r="C1138" s="299"/>
    </row>
    <row r="1139" spans="1:3" s="1" customFormat="1" ht="16.5" customHeight="1">
      <c r="A1139" s="97" t="s">
        <v>1575</v>
      </c>
      <c r="B1139" s="9">
        <f>SUM(B1140:B1144)</f>
        <v>0</v>
      </c>
      <c r="C1139" s="299"/>
    </row>
    <row r="1140" spans="1:3" s="1" customFormat="1" ht="16.5" customHeight="1">
      <c r="A1140" s="11" t="s">
        <v>1576</v>
      </c>
      <c r="B1140" s="9">
        <v>0</v>
      </c>
      <c r="C1140" s="299"/>
    </row>
    <row r="1141" spans="1:3" s="1" customFormat="1" ht="16.5" customHeight="1">
      <c r="A1141" s="11" t="s">
        <v>1577</v>
      </c>
      <c r="B1141" s="9">
        <v>0</v>
      </c>
      <c r="C1141" s="299"/>
    </row>
    <row r="1142" spans="1:3" s="1" customFormat="1" ht="16.5" customHeight="1">
      <c r="A1142" s="11" t="s">
        <v>1578</v>
      </c>
      <c r="B1142" s="9">
        <v>0</v>
      </c>
      <c r="C1142" s="299"/>
    </row>
    <row r="1143" spans="1:3" s="1" customFormat="1" ht="16.5" customHeight="1">
      <c r="A1143" s="11" t="s">
        <v>1579</v>
      </c>
      <c r="B1143" s="9">
        <v>0</v>
      </c>
      <c r="C1143" s="299"/>
    </row>
    <row r="1144" spans="1:3" s="1" customFormat="1" ht="16.5" customHeight="1">
      <c r="A1144" s="11" t="s">
        <v>1580</v>
      </c>
      <c r="B1144" s="9">
        <v>0</v>
      </c>
      <c r="C1144" s="299"/>
    </row>
    <row r="1145" spans="1:3" s="1" customFormat="1" ht="16.5" customHeight="1">
      <c r="A1145" s="97" t="s">
        <v>1581</v>
      </c>
      <c r="B1145" s="9">
        <f>SUM(B1146:B1147)</f>
        <v>0</v>
      </c>
      <c r="C1145" s="299"/>
    </row>
    <row r="1146" spans="1:3" s="1" customFormat="1" ht="16.5" customHeight="1">
      <c r="A1146" s="11" t="s">
        <v>1582</v>
      </c>
      <c r="B1146" s="9">
        <v>0</v>
      </c>
      <c r="C1146" s="299"/>
    </row>
    <row r="1147" spans="1:3" s="1" customFormat="1" ht="16.5" customHeight="1">
      <c r="A1147" s="11" t="s">
        <v>1583</v>
      </c>
      <c r="B1147" s="9">
        <v>0</v>
      </c>
      <c r="C1147" s="299"/>
    </row>
    <row r="1148" spans="1:3" s="1" customFormat="1" ht="16.5" customHeight="1">
      <c r="A1148" s="97" t="s">
        <v>1584</v>
      </c>
      <c r="B1148" s="9">
        <f>SUM(B1149:B1150)</f>
        <v>0</v>
      </c>
      <c r="C1148" s="299"/>
    </row>
    <row r="1149" spans="1:3" s="1" customFormat="1" ht="16.5" customHeight="1">
      <c r="A1149" s="11" t="s">
        <v>1585</v>
      </c>
      <c r="B1149" s="9">
        <v>0</v>
      </c>
      <c r="C1149" s="299"/>
    </row>
    <row r="1150" spans="1:3" s="1" customFormat="1" ht="16.5" customHeight="1">
      <c r="A1150" s="11" t="s">
        <v>1586</v>
      </c>
      <c r="B1150" s="9">
        <v>0</v>
      </c>
      <c r="C1150" s="299"/>
    </row>
    <row r="1151" spans="1:3" s="1" customFormat="1" ht="16.5" customHeight="1">
      <c r="A1151" s="97" t="s">
        <v>1587</v>
      </c>
      <c r="B1151" s="9">
        <f>SUM(B1152:B1160)</f>
        <v>405</v>
      </c>
      <c r="C1151" s="299"/>
    </row>
    <row r="1152" spans="1:3" s="1" customFormat="1" ht="16.5" customHeight="1">
      <c r="A1152" s="97" t="s">
        <v>1588</v>
      </c>
      <c r="B1152" s="9">
        <v>0</v>
      </c>
      <c r="C1152" s="299"/>
    </row>
    <row r="1153" spans="1:3" s="1" customFormat="1" ht="16.5" customHeight="1">
      <c r="A1153" s="97" t="s">
        <v>1589</v>
      </c>
      <c r="B1153" s="9">
        <v>0</v>
      </c>
      <c r="C1153" s="299"/>
    </row>
    <row r="1154" spans="1:3" s="1" customFormat="1" ht="16.5" customHeight="1">
      <c r="A1154" s="97" t="s">
        <v>1590</v>
      </c>
      <c r="B1154" s="9">
        <v>0</v>
      </c>
      <c r="C1154" s="299"/>
    </row>
    <row r="1155" spans="1:3" s="1" customFormat="1" ht="16.5" customHeight="1">
      <c r="A1155" s="97" t="s">
        <v>1591</v>
      </c>
      <c r="B1155" s="9">
        <v>0</v>
      </c>
      <c r="C1155" s="299"/>
    </row>
    <row r="1156" spans="1:3" s="1" customFormat="1" ht="16.5" customHeight="1">
      <c r="A1156" s="97" t="s">
        <v>1592</v>
      </c>
      <c r="B1156" s="9">
        <v>0</v>
      </c>
      <c r="C1156" s="299"/>
    </row>
    <row r="1157" spans="1:3" s="1" customFormat="1" ht="16.5" customHeight="1">
      <c r="A1157" s="97" t="s">
        <v>1593</v>
      </c>
      <c r="B1157" s="9">
        <v>0</v>
      </c>
      <c r="C1157" s="299"/>
    </row>
    <row r="1158" spans="1:3" s="1" customFormat="1" ht="16.5" customHeight="1">
      <c r="A1158" s="97" t="s">
        <v>1594</v>
      </c>
      <c r="B1158" s="9">
        <v>0</v>
      </c>
      <c r="C1158" s="299"/>
    </row>
    <row r="1159" spans="1:3" s="1" customFormat="1" ht="16.5" customHeight="1">
      <c r="A1159" s="97" t="s">
        <v>1595</v>
      </c>
      <c r="B1159" s="9">
        <v>0</v>
      </c>
      <c r="C1159" s="299"/>
    </row>
    <row r="1160" spans="1:3" s="1" customFormat="1" ht="16.5" customHeight="1">
      <c r="A1160" s="97" t="s">
        <v>1596</v>
      </c>
      <c r="B1160" s="9">
        <v>405</v>
      </c>
      <c r="C1160" s="299"/>
    </row>
    <row r="1161" spans="1:3" s="1" customFormat="1" ht="16.5" customHeight="1">
      <c r="A1161" s="97" t="s">
        <v>1597</v>
      </c>
      <c r="B1161" s="9">
        <f>SUM(B1162,B1189,B1204)</f>
        <v>5392</v>
      </c>
      <c r="C1161" s="299"/>
    </row>
    <row r="1162" spans="1:3" s="1" customFormat="1" ht="16.5" customHeight="1">
      <c r="A1162" s="97" t="s">
        <v>1598</v>
      </c>
      <c r="B1162" s="9">
        <f>SUM(B1163:B1188)</f>
        <v>5272</v>
      </c>
      <c r="C1162" s="299"/>
    </row>
    <row r="1163" spans="1:3" s="1" customFormat="1" ht="16.5" customHeight="1">
      <c r="A1163" s="11" t="s">
        <v>715</v>
      </c>
      <c r="B1163" s="9">
        <v>350</v>
      </c>
      <c r="C1163" s="299"/>
    </row>
    <row r="1164" spans="1:3" s="1" customFormat="1" ht="16.5" customHeight="1">
      <c r="A1164" s="11" t="s">
        <v>716</v>
      </c>
      <c r="B1164" s="9">
        <v>0</v>
      </c>
      <c r="C1164" s="299"/>
    </row>
    <row r="1165" spans="1:3" s="1" customFormat="1" ht="16.5" customHeight="1">
      <c r="A1165" s="11" t="s">
        <v>717</v>
      </c>
      <c r="B1165" s="9">
        <v>0</v>
      </c>
      <c r="C1165" s="299"/>
    </row>
    <row r="1166" spans="1:3" s="1" customFormat="1" ht="16.5" customHeight="1">
      <c r="A1166" s="11" t="s">
        <v>1599</v>
      </c>
      <c r="B1166" s="9">
        <v>77</v>
      </c>
      <c r="C1166" s="299"/>
    </row>
    <row r="1167" spans="1:3" s="1" customFormat="1" ht="16.5" customHeight="1">
      <c r="A1167" s="11" t="s">
        <v>1600</v>
      </c>
      <c r="B1167" s="9">
        <v>1223</v>
      </c>
      <c r="C1167" s="299"/>
    </row>
    <row r="1168" spans="1:3" s="1" customFormat="1" ht="16.5" customHeight="1">
      <c r="A1168" s="11" t="s">
        <v>1601</v>
      </c>
      <c r="B1168" s="9">
        <v>0</v>
      </c>
      <c r="C1168" s="299"/>
    </row>
    <row r="1169" spans="1:3" s="1" customFormat="1" ht="16.5" customHeight="1">
      <c r="A1169" s="11" t="s">
        <v>1602</v>
      </c>
      <c r="B1169" s="9">
        <v>0</v>
      </c>
      <c r="C1169" s="299"/>
    </row>
    <row r="1170" spans="1:3" s="1" customFormat="1" ht="16.5" customHeight="1">
      <c r="A1170" s="11" t="s">
        <v>1603</v>
      </c>
      <c r="B1170" s="9">
        <v>900</v>
      </c>
      <c r="C1170" s="299"/>
    </row>
    <row r="1171" spans="1:3" s="1" customFormat="1" ht="16.5" customHeight="1">
      <c r="A1171" s="11" t="s">
        <v>1604</v>
      </c>
      <c r="B1171" s="9">
        <v>0</v>
      </c>
      <c r="C1171" s="299"/>
    </row>
    <row r="1172" spans="1:3" s="1" customFormat="1" ht="16.5" customHeight="1">
      <c r="A1172" s="11" t="s">
        <v>1605</v>
      </c>
      <c r="B1172" s="9">
        <v>0</v>
      </c>
      <c r="C1172" s="299"/>
    </row>
    <row r="1173" spans="1:3" s="1" customFormat="1" ht="16.5" customHeight="1">
      <c r="A1173" s="11" t="s">
        <v>1606</v>
      </c>
      <c r="B1173" s="9">
        <v>76</v>
      </c>
      <c r="C1173" s="299"/>
    </row>
    <row r="1174" spans="1:3" s="1" customFormat="1" ht="16.5" customHeight="1">
      <c r="A1174" s="11" t="s">
        <v>1607</v>
      </c>
      <c r="B1174" s="9">
        <v>0</v>
      </c>
      <c r="C1174" s="299"/>
    </row>
    <row r="1175" spans="1:3" s="1" customFormat="1" ht="16.5" customHeight="1">
      <c r="A1175" s="11" t="s">
        <v>1608</v>
      </c>
      <c r="B1175" s="9">
        <v>0</v>
      </c>
      <c r="C1175" s="299"/>
    </row>
    <row r="1176" spans="1:3" s="1" customFormat="1" ht="16.5" customHeight="1">
      <c r="A1176" s="11" t="s">
        <v>1609</v>
      </c>
      <c r="B1176" s="9">
        <v>0</v>
      </c>
      <c r="C1176" s="299"/>
    </row>
    <row r="1177" spans="1:3" s="1" customFormat="1" ht="16.5" customHeight="1">
      <c r="A1177" s="11" t="s">
        <v>1610</v>
      </c>
      <c r="B1177" s="9">
        <v>0</v>
      </c>
      <c r="C1177" s="299"/>
    </row>
    <row r="1178" spans="1:3" s="1" customFormat="1" ht="16.5" customHeight="1">
      <c r="A1178" s="11" t="s">
        <v>1611</v>
      </c>
      <c r="B1178" s="9">
        <v>0</v>
      </c>
      <c r="C1178" s="299"/>
    </row>
    <row r="1179" spans="1:3" s="1" customFormat="1" ht="16.5" customHeight="1">
      <c r="A1179" s="11" t="s">
        <v>1612</v>
      </c>
      <c r="B1179" s="9">
        <v>0</v>
      </c>
      <c r="C1179" s="299"/>
    </row>
    <row r="1180" spans="1:3" s="1" customFormat="1" ht="16.5" customHeight="1">
      <c r="A1180" s="11" t="s">
        <v>1613</v>
      </c>
      <c r="B1180" s="9">
        <v>0</v>
      </c>
      <c r="C1180" s="299"/>
    </row>
    <row r="1181" spans="1:3" s="1" customFormat="1" ht="16.5" customHeight="1">
      <c r="A1181" s="11" t="s">
        <v>1614</v>
      </c>
      <c r="B1181" s="9">
        <v>0</v>
      </c>
      <c r="C1181" s="299"/>
    </row>
    <row r="1182" spans="1:3" s="1" customFormat="1" ht="16.5" customHeight="1">
      <c r="A1182" s="11" t="s">
        <v>1615</v>
      </c>
      <c r="B1182" s="9">
        <v>0</v>
      </c>
      <c r="C1182" s="299"/>
    </row>
    <row r="1183" spans="1:3" s="1" customFormat="1" ht="16.5" customHeight="1">
      <c r="A1183" s="11" t="s">
        <v>1616</v>
      </c>
      <c r="B1183" s="9">
        <v>0</v>
      </c>
      <c r="C1183" s="299"/>
    </row>
    <row r="1184" spans="1:3" s="1" customFormat="1" ht="16.5" customHeight="1">
      <c r="A1184" s="11" t="s">
        <v>1617</v>
      </c>
      <c r="B1184" s="9">
        <v>0</v>
      </c>
      <c r="C1184" s="299"/>
    </row>
    <row r="1185" spans="1:3" s="1" customFormat="1" ht="16.5" customHeight="1">
      <c r="A1185" s="11" t="s">
        <v>1618</v>
      </c>
      <c r="B1185" s="9">
        <v>0</v>
      </c>
      <c r="C1185" s="299"/>
    </row>
    <row r="1186" spans="1:3" s="1" customFormat="1" ht="16.5" customHeight="1">
      <c r="A1186" s="11" t="s">
        <v>1619</v>
      </c>
      <c r="B1186" s="9">
        <v>0</v>
      </c>
      <c r="C1186" s="299"/>
    </row>
    <row r="1187" spans="1:3" s="1" customFormat="1" ht="16.5" customHeight="1">
      <c r="A1187" s="11" t="s">
        <v>724</v>
      </c>
      <c r="B1187" s="9">
        <v>2191</v>
      </c>
      <c r="C1187" s="299"/>
    </row>
    <row r="1188" spans="1:3" s="1" customFormat="1" ht="16.5" customHeight="1">
      <c r="A1188" s="11" t="s">
        <v>1620</v>
      </c>
      <c r="B1188" s="9">
        <v>455</v>
      </c>
      <c r="C1188" s="299"/>
    </row>
    <row r="1189" spans="1:3" s="1" customFormat="1" ht="16.5" customHeight="1">
      <c r="A1189" s="97" t="s">
        <v>1621</v>
      </c>
      <c r="B1189" s="9">
        <f>SUM(B1190:B1203)</f>
        <v>120</v>
      </c>
      <c r="C1189" s="299"/>
    </row>
    <row r="1190" spans="1:3" s="1" customFormat="1" ht="16.5" customHeight="1">
      <c r="A1190" s="11" t="s">
        <v>715</v>
      </c>
      <c r="B1190" s="9">
        <v>0</v>
      </c>
      <c r="C1190" s="299"/>
    </row>
    <row r="1191" spans="1:3" s="1" customFormat="1" ht="16.5" customHeight="1">
      <c r="A1191" s="11" t="s">
        <v>716</v>
      </c>
      <c r="B1191" s="9">
        <v>0</v>
      </c>
      <c r="C1191" s="299"/>
    </row>
    <row r="1192" spans="1:3" s="1" customFormat="1" ht="16.5" customHeight="1">
      <c r="A1192" s="11" t="s">
        <v>717</v>
      </c>
      <c r="B1192" s="9">
        <v>0</v>
      </c>
      <c r="C1192" s="299"/>
    </row>
    <row r="1193" spans="1:3" s="1" customFormat="1" ht="16.5" customHeight="1">
      <c r="A1193" s="11" t="s">
        <v>1622</v>
      </c>
      <c r="B1193" s="9">
        <v>120</v>
      </c>
      <c r="C1193" s="299"/>
    </row>
    <row r="1194" spans="1:3" s="1" customFormat="1" ht="16.5" customHeight="1">
      <c r="A1194" s="11" t="s">
        <v>1623</v>
      </c>
      <c r="B1194" s="9">
        <v>0</v>
      </c>
      <c r="C1194" s="299"/>
    </row>
    <row r="1195" spans="1:3" s="1" customFormat="1" ht="16.5" customHeight="1">
      <c r="A1195" s="11" t="s">
        <v>1624</v>
      </c>
      <c r="B1195" s="9">
        <v>0</v>
      </c>
      <c r="C1195" s="299"/>
    </row>
    <row r="1196" spans="1:3" s="1" customFormat="1" ht="16.5" customHeight="1">
      <c r="A1196" s="11" t="s">
        <v>1625</v>
      </c>
      <c r="B1196" s="9">
        <v>0</v>
      </c>
      <c r="C1196" s="299"/>
    </row>
    <row r="1197" spans="1:3" s="1" customFormat="1" ht="16.5" customHeight="1">
      <c r="A1197" s="11" t="s">
        <v>1626</v>
      </c>
      <c r="B1197" s="9">
        <v>0</v>
      </c>
      <c r="C1197" s="299"/>
    </row>
    <row r="1198" spans="1:3" s="1" customFormat="1" ht="16.5" customHeight="1">
      <c r="A1198" s="11" t="s">
        <v>1627</v>
      </c>
      <c r="B1198" s="9">
        <v>0</v>
      </c>
      <c r="C1198" s="299"/>
    </row>
    <row r="1199" spans="1:3" s="1" customFormat="1" ht="16.5" customHeight="1">
      <c r="A1199" s="11" t="s">
        <v>1628</v>
      </c>
      <c r="B1199" s="9">
        <v>0</v>
      </c>
      <c r="C1199" s="299"/>
    </row>
    <row r="1200" spans="1:3" s="1" customFormat="1" ht="16.5" customHeight="1">
      <c r="A1200" s="11" t="s">
        <v>1629</v>
      </c>
      <c r="B1200" s="9">
        <v>0</v>
      </c>
      <c r="C1200" s="299"/>
    </row>
    <row r="1201" spans="1:3" s="1" customFormat="1" ht="16.5" customHeight="1">
      <c r="A1201" s="11" t="s">
        <v>1630</v>
      </c>
      <c r="B1201" s="9">
        <v>0</v>
      </c>
      <c r="C1201" s="299"/>
    </row>
    <row r="1202" spans="1:3" s="1" customFormat="1" ht="16.5" customHeight="1">
      <c r="A1202" s="11" t="s">
        <v>1631</v>
      </c>
      <c r="B1202" s="9">
        <v>0</v>
      </c>
      <c r="C1202" s="299"/>
    </row>
    <row r="1203" spans="1:3" s="1" customFormat="1" ht="16.5" customHeight="1">
      <c r="A1203" s="11" t="s">
        <v>1632</v>
      </c>
      <c r="B1203" s="9">
        <v>0</v>
      </c>
      <c r="C1203" s="299"/>
    </row>
    <row r="1204" spans="1:3" s="1" customFormat="1" ht="16.5" customHeight="1">
      <c r="A1204" s="97" t="s">
        <v>1633</v>
      </c>
      <c r="B1204" s="9">
        <f>B1205</f>
        <v>0</v>
      </c>
      <c r="C1204" s="299"/>
    </row>
    <row r="1205" spans="1:3" s="1" customFormat="1" ht="16.5" customHeight="1">
      <c r="A1205" s="11" t="s">
        <v>1634</v>
      </c>
      <c r="B1205" s="9">
        <v>0</v>
      </c>
      <c r="C1205" s="299"/>
    </row>
    <row r="1206" spans="1:3" s="1" customFormat="1" ht="16.5" customHeight="1">
      <c r="A1206" s="97" t="s">
        <v>1635</v>
      </c>
      <c r="B1206" s="9">
        <f>SUM(B1207,B1218,B1222)</f>
        <v>11409</v>
      </c>
      <c r="C1206" s="299"/>
    </row>
    <row r="1207" spans="1:3" s="1" customFormat="1" ht="16.5" customHeight="1">
      <c r="A1207" s="97" t="s">
        <v>1636</v>
      </c>
      <c r="B1207" s="9">
        <f>SUM(B1208:B1217)</f>
        <v>636</v>
      </c>
      <c r="C1207" s="299"/>
    </row>
    <row r="1208" spans="1:3" s="1" customFormat="1" ht="16.5" customHeight="1">
      <c r="A1208" s="11" t="s">
        <v>1637</v>
      </c>
      <c r="B1208" s="9">
        <v>0</v>
      </c>
      <c r="C1208" s="299"/>
    </row>
    <row r="1209" spans="1:3" s="1" customFormat="1" ht="16.5" customHeight="1">
      <c r="A1209" s="11" t="s">
        <v>1638</v>
      </c>
      <c r="B1209" s="9">
        <v>0</v>
      </c>
      <c r="C1209" s="299"/>
    </row>
    <row r="1210" spans="1:3" s="1" customFormat="1" ht="16.5" customHeight="1">
      <c r="A1210" s="11" t="s">
        <v>1639</v>
      </c>
      <c r="B1210" s="9">
        <v>25</v>
      </c>
      <c r="C1210" s="299"/>
    </row>
    <row r="1211" spans="1:3" s="1" customFormat="1" ht="16.5" customHeight="1">
      <c r="A1211" s="11" t="s">
        <v>1640</v>
      </c>
      <c r="B1211" s="9">
        <v>0</v>
      </c>
      <c r="C1211" s="299"/>
    </row>
    <row r="1212" spans="1:3" s="1" customFormat="1" ht="16.5" customHeight="1">
      <c r="A1212" s="11" t="s">
        <v>1641</v>
      </c>
      <c r="B1212" s="9">
        <v>20</v>
      </c>
      <c r="C1212" s="299"/>
    </row>
    <row r="1213" spans="1:3" s="1" customFormat="1" ht="16.5" customHeight="1">
      <c r="A1213" s="11" t="s">
        <v>1642</v>
      </c>
      <c r="B1213" s="9">
        <v>0</v>
      </c>
      <c r="C1213" s="299"/>
    </row>
    <row r="1214" spans="1:3" s="1" customFormat="1" ht="16.5" customHeight="1">
      <c r="A1214" s="11" t="s">
        <v>1643</v>
      </c>
      <c r="B1214" s="9">
        <v>0</v>
      </c>
      <c r="C1214" s="299"/>
    </row>
    <row r="1215" spans="1:3" s="1" customFormat="1" ht="16.5" customHeight="1">
      <c r="A1215" s="11" t="s">
        <v>1644</v>
      </c>
      <c r="B1215" s="9">
        <v>591</v>
      </c>
      <c r="C1215" s="299"/>
    </row>
    <row r="1216" spans="1:3" s="1" customFormat="1" ht="16.5" customHeight="1">
      <c r="A1216" s="11" t="s">
        <v>1645</v>
      </c>
      <c r="B1216" s="9">
        <v>0</v>
      </c>
      <c r="C1216" s="299"/>
    </row>
    <row r="1217" spans="1:3" s="1" customFormat="1" ht="16.5" customHeight="1">
      <c r="A1217" s="11" t="s">
        <v>1646</v>
      </c>
      <c r="B1217" s="9">
        <v>0</v>
      </c>
      <c r="C1217" s="299"/>
    </row>
    <row r="1218" spans="1:3" s="1" customFormat="1" ht="16.5" customHeight="1">
      <c r="A1218" s="97" t="s">
        <v>1647</v>
      </c>
      <c r="B1218" s="9">
        <f>SUM(B1219:B1221)</f>
        <v>10081</v>
      </c>
      <c r="C1218" s="299"/>
    </row>
    <row r="1219" spans="1:3" s="1" customFormat="1" ht="16.5" customHeight="1">
      <c r="A1219" s="11" t="s">
        <v>1648</v>
      </c>
      <c r="B1219" s="9">
        <v>10081</v>
      </c>
      <c r="C1219" s="299"/>
    </row>
    <row r="1220" spans="1:3" s="1" customFormat="1" ht="16.5" customHeight="1">
      <c r="A1220" s="11" t="s">
        <v>1649</v>
      </c>
      <c r="B1220" s="9">
        <v>0</v>
      </c>
      <c r="C1220" s="299"/>
    </row>
    <row r="1221" spans="1:3" s="1" customFormat="1" ht="16.5" customHeight="1">
      <c r="A1221" s="11" t="s">
        <v>1650</v>
      </c>
      <c r="B1221" s="9">
        <v>0</v>
      </c>
      <c r="C1221" s="299"/>
    </row>
    <row r="1222" spans="1:3" s="1" customFormat="1" ht="16.5" customHeight="1">
      <c r="A1222" s="97" t="s">
        <v>1651</v>
      </c>
      <c r="B1222" s="9">
        <f>SUM(B1223:B1225)</f>
        <v>692</v>
      </c>
      <c r="C1222" s="299"/>
    </row>
    <row r="1223" spans="1:3" s="1" customFormat="1" ht="16.5" customHeight="1">
      <c r="A1223" s="11" t="s">
        <v>1652</v>
      </c>
      <c r="B1223" s="9">
        <v>0</v>
      </c>
      <c r="C1223" s="299"/>
    </row>
    <row r="1224" spans="1:3" s="1" customFormat="1" ht="16.5" customHeight="1">
      <c r="A1224" s="11" t="s">
        <v>1653</v>
      </c>
      <c r="B1224" s="9">
        <v>0</v>
      </c>
      <c r="C1224" s="299"/>
    </row>
    <row r="1225" spans="1:3" s="1" customFormat="1" ht="16.5" customHeight="1">
      <c r="A1225" s="11" t="s">
        <v>1654</v>
      </c>
      <c r="B1225" s="9">
        <v>692</v>
      </c>
      <c r="C1225" s="299"/>
    </row>
    <row r="1226" spans="1:3" s="1" customFormat="1" ht="16.5" customHeight="1">
      <c r="A1226" s="97" t="s">
        <v>1655</v>
      </c>
      <c r="B1226" s="9">
        <f>SUM(B1227,B1242,B1256,B1261,B1267)</f>
        <v>1929</v>
      </c>
      <c r="C1226" s="299"/>
    </row>
    <row r="1227" spans="1:3" s="1" customFormat="1" ht="16.5" customHeight="1">
      <c r="A1227" s="97" t="s">
        <v>1656</v>
      </c>
      <c r="B1227" s="9">
        <f>SUM(B1228:B1241)</f>
        <v>631</v>
      </c>
      <c r="C1227" s="299"/>
    </row>
    <row r="1228" spans="1:3" s="1" customFormat="1" ht="16.5" customHeight="1">
      <c r="A1228" s="11" t="s">
        <v>715</v>
      </c>
      <c r="B1228" s="9">
        <v>269</v>
      </c>
      <c r="C1228" s="299"/>
    </row>
    <row r="1229" spans="1:3" s="1" customFormat="1" ht="16.5" customHeight="1">
      <c r="A1229" s="11" t="s">
        <v>716</v>
      </c>
      <c r="B1229" s="9">
        <v>0</v>
      </c>
      <c r="C1229" s="299"/>
    </row>
    <row r="1230" spans="1:3" s="1" customFormat="1" ht="16.5" customHeight="1">
      <c r="A1230" s="11" t="s">
        <v>717</v>
      </c>
      <c r="B1230" s="9">
        <v>0</v>
      </c>
      <c r="C1230" s="299"/>
    </row>
    <row r="1231" spans="1:3" s="1" customFormat="1" ht="16.5" customHeight="1">
      <c r="A1231" s="11" t="s">
        <v>1657</v>
      </c>
      <c r="B1231" s="9">
        <v>0</v>
      </c>
      <c r="C1231" s="299"/>
    </row>
    <row r="1232" spans="1:3" s="1" customFormat="1" ht="16.5" customHeight="1">
      <c r="A1232" s="11" t="s">
        <v>1658</v>
      </c>
      <c r="B1232" s="9">
        <v>0</v>
      </c>
      <c r="C1232" s="299"/>
    </row>
    <row r="1233" spans="1:3" s="1" customFormat="1" ht="16.5" customHeight="1">
      <c r="A1233" s="11" t="s">
        <v>1659</v>
      </c>
      <c r="B1233" s="9">
        <v>0</v>
      </c>
      <c r="C1233" s="299"/>
    </row>
    <row r="1234" spans="1:3" s="1" customFormat="1" ht="16.5" customHeight="1">
      <c r="A1234" s="11" t="s">
        <v>1660</v>
      </c>
      <c r="B1234" s="9">
        <v>0</v>
      </c>
      <c r="C1234" s="299"/>
    </row>
    <row r="1235" spans="1:3" s="1" customFormat="1" ht="16.5" customHeight="1">
      <c r="A1235" s="11" t="s">
        <v>1661</v>
      </c>
      <c r="B1235" s="9">
        <v>0</v>
      </c>
      <c r="C1235" s="299"/>
    </row>
    <row r="1236" spans="1:3" s="1" customFormat="1" ht="16.5" customHeight="1">
      <c r="A1236" s="11" t="s">
        <v>1662</v>
      </c>
      <c r="B1236" s="9">
        <v>0</v>
      </c>
      <c r="C1236" s="299"/>
    </row>
    <row r="1237" spans="1:3" s="1" customFormat="1" ht="16.5" customHeight="1">
      <c r="A1237" s="11" t="s">
        <v>1663</v>
      </c>
      <c r="B1237" s="9">
        <v>0</v>
      </c>
      <c r="C1237" s="299"/>
    </row>
    <row r="1238" spans="1:3" s="1" customFormat="1" ht="16.5" customHeight="1">
      <c r="A1238" s="11" t="s">
        <v>1664</v>
      </c>
      <c r="B1238" s="9">
        <v>0</v>
      </c>
      <c r="C1238" s="299"/>
    </row>
    <row r="1239" spans="1:3" s="1" customFormat="1" ht="16.5" customHeight="1">
      <c r="A1239" s="11" t="s">
        <v>1665</v>
      </c>
      <c r="B1239" s="9">
        <v>0</v>
      </c>
      <c r="C1239" s="299"/>
    </row>
    <row r="1240" spans="1:3" s="1" customFormat="1" ht="16.5" customHeight="1">
      <c r="A1240" s="11" t="s">
        <v>724</v>
      </c>
      <c r="B1240" s="9">
        <v>0</v>
      </c>
      <c r="C1240" s="299"/>
    </row>
    <row r="1241" spans="1:3" s="1" customFormat="1" ht="16.5" customHeight="1">
      <c r="A1241" s="11" t="s">
        <v>1666</v>
      </c>
      <c r="B1241" s="9">
        <v>362</v>
      </c>
      <c r="C1241" s="299"/>
    </row>
    <row r="1242" spans="1:3" s="1" customFormat="1" ht="16.5" customHeight="1">
      <c r="A1242" s="97" t="s">
        <v>1667</v>
      </c>
      <c r="B1242" s="9">
        <f>SUM(B1243:B1255)</f>
        <v>52</v>
      </c>
      <c r="C1242" s="299"/>
    </row>
    <row r="1243" spans="1:3" s="1" customFormat="1" ht="16.5" customHeight="1">
      <c r="A1243" s="11" t="s">
        <v>715</v>
      </c>
      <c r="B1243" s="9">
        <v>0</v>
      </c>
      <c r="C1243" s="299"/>
    </row>
    <row r="1244" spans="1:3" s="1" customFormat="1" ht="16.5" customHeight="1">
      <c r="A1244" s="11" t="s">
        <v>716</v>
      </c>
      <c r="B1244" s="9">
        <v>0</v>
      </c>
      <c r="C1244" s="299"/>
    </row>
    <row r="1245" spans="1:3" s="1" customFormat="1" ht="16.5" customHeight="1">
      <c r="A1245" s="11" t="s">
        <v>717</v>
      </c>
      <c r="B1245" s="9">
        <v>0</v>
      </c>
      <c r="C1245" s="299"/>
    </row>
    <row r="1246" spans="1:3" s="1" customFormat="1" ht="16.5" customHeight="1">
      <c r="A1246" s="11" t="s">
        <v>1668</v>
      </c>
      <c r="B1246" s="9">
        <v>0</v>
      </c>
      <c r="C1246" s="299"/>
    </row>
    <row r="1247" spans="1:3" s="1" customFormat="1" ht="16.5" customHeight="1">
      <c r="A1247" s="11" t="s">
        <v>1669</v>
      </c>
      <c r="B1247" s="9">
        <v>0</v>
      </c>
      <c r="C1247" s="299"/>
    </row>
    <row r="1248" spans="1:3" s="1" customFormat="1" ht="16.5" customHeight="1">
      <c r="A1248" s="11" t="s">
        <v>1670</v>
      </c>
      <c r="B1248" s="9">
        <v>0</v>
      </c>
      <c r="C1248" s="299"/>
    </row>
    <row r="1249" spans="1:3" s="1" customFormat="1" ht="16.5" customHeight="1">
      <c r="A1249" s="11" t="s">
        <v>1671</v>
      </c>
      <c r="B1249" s="9">
        <v>0</v>
      </c>
      <c r="C1249" s="299"/>
    </row>
    <row r="1250" spans="1:3" s="1" customFormat="1" ht="16.5" customHeight="1">
      <c r="A1250" s="11" t="s">
        <v>1672</v>
      </c>
      <c r="B1250" s="9">
        <v>0</v>
      </c>
      <c r="C1250" s="299"/>
    </row>
    <row r="1251" spans="1:3" s="1" customFormat="1" ht="16.5" customHeight="1">
      <c r="A1251" s="11" t="s">
        <v>1673</v>
      </c>
      <c r="B1251" s="9">
        <v>0</v>
      </c>
      <c r="C1251" s="299"/>
    </row>
    <row r="1252" spans="1:3" s="1" customFormat="1" ht="16.5" customHeight="1">
      <c r="A1252" s="11" t="s">
        <v>1674</v>
      </c>
      <c r="B1252" s="9">
        <v>0</v>
      </c>
      <c r="C1252" s="299"/>
    </row>
    <row r="1253" spans="1:3" s="1" customFormat="1" ht="16.5" customHeight="1">
      <c r="A1253" s="11" t="s">
        <v>1675</v>
      </c>
      <c r="B1253" s="9">
        <v>0</v>
      </c>
      <c r="C1253" s="299"/>
    </row>
    <row r="1254" spans="1:3" s="1" customFormat="1" ht="16.5" customHeight="1">
      <c r="A1254" s="11" t="s">
        <v>724</v>
      </c>
      <c r="B1254" s="9">
        <v>52</v>
      </c>
      <c r="C1254" s="299"/>
    </row>
    <row r="1255" spans="1:3" s="1" customFormat="1" ht="16.5" customHeight="1">
      <c r="A1255" s="11" t="s">
        <v>1676</v>
      </c>
      <c r="B1255" s="9">
        <v>0</v>
      </c>
      <c r="C1255" s="299"/>
    </row>
    <row r="1256" spans="1:3" s="1" customFormat="1" ht="16.5" customHeight="1">
      <c r="A1256" s="97" t="s">
        <v>1677</v>
      </c>
      <c r="B1256" s="9">
        <f>SUM(B1257:B1260)</f>
        <v>0</v>
      </c>
      <c r="C1256" s="299"/>
    </row>
    <row r="1257" spans="1:3" s="1" customFormat="1" ht="16.5" customHeight="1">
      <c r="A1257" s="11" t="s">
        <v>1678</v>
      </c>
      <c r="B1257" s="9">
        <v>0</v>
      </c>
      <c r="C1257" s="299"/>
    </row>
    <row r="1258" spans="1:3" s="1" customFormat="1" ht="16.5" customHeight="1">
      <c r="A1258" s="11" t="s">
        <v>1679</v>
      </c>
      <c r="B1258" s="9">
        <v>0</v>
      </c>
      <c r="C1258" s="299"/>
    </row>
    <row r="1259" spans="1:3" s="1" customFormat="1" ht="16.5" customHeight="1">
      <c r="A1259" s="11" t="s">
        <v>1680</v>
      </c>
      <c r="B1259" s="9">
        <v>0</v>
      </c>
      <c r="C1259" s="299"/>
    </row>
    <row r="1260" spans="1:3" s="1" customFormat="1" ht="16.5" customHeight="1">
      <c r="A1260" s="11" t="s">
        <v>1681</v>
      </c>
      <c r="B1260" s="9">
        <v>0</v>
      </c>
      <c r="C1260" s="299"/>
    </row>
    <row r="1261" spans="1:3" s="1" customFormat="1" ht="16.5" customHeight="1">
      <c r="A1261" s="97" t="s">
        <v>1682</v>
      </c>
      <c r="B1261" s="9">
        <f>SUM(B1262:B1266)</f>
        <v>0</v>
      </c>
      <c r="C1261" s="299"/>
    </row>
    <row r="1262" spans="1:3" s="1" customFormat="1" ht="16.5" customHeight="1">
      <c r="A1262" s="11" t="s">
        <v>1683</v>
      </c>
      <c r="B1262" s="9">
        <v>0</v>
      </c>
      <c r="C1262" s="299"/>
    </row>
    <row r="1263" spans="1:3" s="1" customFormat="1" ht="16.5" customHeight="1">
      <c r="A1263" s="11" t="s">
        <v>1684</v>
      </c>
      <c r="B1263" s="9">
        <v>0</v>
      </c>
      <c r="C1263" s="299"/>
    </row>
    <row r="1264" spans="1:3" s="1" customFormat="1" ht="16.5" customHeight="1">
      <c r="A1264" s="11" t="s">
        <v>1685</v>
      </c>
      <c r="B1264" s="9">
        <v>0</v>
      </c>
      <c r="C1264" s="299"/>
    </row>
    <row r="1265" spans="1:3" s="1" customFormat="1" ht="16.5" customHeight="1">
      <c r="A1265" s="11" t="s">
        <v>1686</v>
      </c>
      <c r="B1265" s="9">
        <v>0</v>
      </c>
      <c r="C1265" s="299"/>
    </row>
    <row r="1266" spans="1:3" s="1" customFormat="1" ht="16.5" customHeight="1">
      <c r="A1266" s="11" t="s">
        <v>1687</v>
      </c>
      <c r="B1266" s="9">
        <v>0</v>
      </c>
      <c r="C1266" s="299"/>
    </row>
    <row r="1267" spans="1:3" s="1" customFormat="1" ht="16.5" customHeight="1">
      <c r="A1267" s="97" t="s">
        <v>1688</v>
      </c>
      <c r="B1267" s="9">
        <f>SUM(B1268:B1279)</f>
        <v>1246</v>
      </c>
      <c r="C1267" s="299"/>
    </row>
    <row r="1268" spans="1:3" s="1" customFormat="1" ht="16.5" customHeight="1">
      <c r="A1268" s="11" t="s">
        <v>1689</v>
      </c>
      <c r="B1268" s="9">
        <v>0</v>
      </c>
      <c r="C1268" s="299"/>
    </row>
    <row r="1269" spans="1:3" s="1" customFormat="1" ht="16.5" customHeight="1">
      <c r="A1269" s="11" t="s">
        <v>1690</v>
      </c>
      <c r="B1269" s="9">
        <v>0</v>
      </c>
      <c r="C1269" s="299"/>
    </row>
    <row r="1270" spans="1:3" s="1" customFormat="1" ht="16.5" customHeight="1">
      <c r="A1270" s="11" t="s">
        <v>1691</v>
      </c>
      <c r="B1270" s="9">
        <v>0</v>
      </c>
      <c r="C1270" s="299"/>
    </row>
    <row r="1271" spans="1:3" s="1" customFormat="1" ht="16.5" customHeight="1">
      <c r="A1271" s="11" t="s">
        <v>1692</v>
      </c>
      <c r="B1271" s="9">
        <v>0</v>
      </c>
      <c r="C1271" s="299"/>
    </row>
    <row r="1272" spans="1:3" s="1" customFormat="1" ht="16.5" customHeight="1">
      <c r="A1272" s="11" t="s">
        <v>1693</v>
      </c>
      <c r="B1272" s="9">
        <v>0</v>
      </c>
      <c r="C1272" s="299"/>
    </row>
    <row r="1273" spans="1:3" s="1" customFormat="1" ht="16.5" customHeight="1">
      <c r="A1273" s="11" t="s">
        <v>1694</v>
      </c>
      <c r="B1273" s="9">
        <v>0</v>
      </c>
      <c r="C1273" s="299"/>
    </row>
    <row r="1274" spans="1:3" s="1" customFormat="1" ht="16.5" customHeight="1">
      <c r="A1274" s="11" t="s">
        <v>1695</v>
      </c>
      <c r="B1274" s="9">
        <v>0</v>
      </c>
      <c r="C1274" s="299"/>
    </row>
    <row r="1275" spans="1:3" s="1" customFormat="1" ht="16.5" customHeight="1">
      <c r="A1275" s="11" t="s">
        <v>1696</v>
      </c>
      <c r="B1275" s="9">
        <v>1246</v>
      </c>
      <c r="C1275" s="299"/>
    </row>
    <row r="1276" spans="1:3" s="1" customFormat="1" ht="16.5" customHeight="1">
      <c r="A1276" s="11" t="s">
        <v>1697</v>
      </c>
      <c r="B1276" s="9">
        <v>0</v>
      </c>
      <c r="C1276" s="299"/>
    </row>
    <row r="1277" spans="1:3" s="1" customFormat="1" ht="16.5" customHeight="1">
      <c r="A1277" s="11" t="s">
        <v>1698</v>
      </c>
      <c r="B1277" s="9">
        <v>0</v>
      </c>
      <c r="C1277" s="299"/>
    </row>
    <row r="1278" spans="1:3" s="1" customFormat="1" ht="16.5" customHeight="1">
      <c r="A1278" s="11" t="s">
        <v>1699</v>
      </c>
      <c r="B1278" s="9">
        <v>0</v>
      </c>
      <c r="C1278" s="299"/>
    </row>
    <row r="1279" spans="1:3" s="1" customFormat="1" ht="16.5" customHeight="1">
      <c r="A1279" s="11" t="s">
        <v>1700</v>
      </c>
      <c r="B1279" s="9">
        <v>0</v>
      </c>
      <c r="C1279" s="299"/>
    </row>
    <row r="1280" spans="1:3" s="1" customFormat="1" ht="16.5" customHeight="1">
      <c r="A1280" s="97" t="s">
        <v>1701</v>
      </c>
      <c r="B1280" s="9">
        <f>SUM(B1281,B1293,B1299,B1305,B1313,B1326,B1330,B1336)</f>
        <v>1427</v>
      </c>
      <c r="C1280" s="299"/>
    </row>
    <row r="1281" spans="1:3" s="1" customFormat="1" ht="16.5" customHeight="1">
      <c r="A1281" s="97" t="s">
        <v>1702</v>
      </c>
      <c r="B1281" s="9">
        <f>SUM(B1282:B1292)</f>
        <v>524</v>
      </c>
      <c r="C1281" s="299"/>
    </row>
    <row r="1282" spans="1:3" s="1" customFormat="1" ht="16.5" customHeight="1">
      <c r="A1282" s="11" t="s">
        <v>715</v>
      </c>
      <c r="B1282" s="9">
        <v>475</v>
      </c>
      <c r="C1282" s="299"/>
    </row>
    <row r="1283" spans="1:3" s="1" customFormat="1" ht="16.5" customHeight="1">
      <c r="A1283" s="11" t="s">
        <v>716</v>
      </c>
      <c r="B1283" s="9">
        <v>23</v>
      </c>
      <c r="C1283" s="299"/>
    </row>
    <row r="1284" spans="1:3" s="1" customFormat="1" ht="16.5" customHeight="1">
      <c r="A1284" s="11" t="s">
        <v>717</v>
      </c>
      <c r="B1284" s="9">
        <v>0</v>
      </c>
      <c r="C1284" s="299"/>
    </row>
    <row r="1285" spans="1:3" s="1" customFormat="1" ht="16.5" customHeight="1">
      <c r="A1285" s="11" t="s">
        <v>1703</v>
      </c>
      <c r="B1285" s="9">
        <v>0</v>
      </c>
      <c r="C1285" s="299"/>
    </row>
    <row r="1286" spans="1:3" s="1" customFormat="1" ht="16.5" customHeight="1">
      <c r="A1286" s="11" t="s">
        <v>1704</v>
      </c>
      <c r="B1286" s="9">
        <v>0</v>
      </c>
      <c r="C1286" s="299"/>
    </row>
    <row r="1287" spans="1:3" s="1" customFormat="1" ht="16.5" customHeight="1">
      <c r="A1287" s="11" t="s">
        <v>1705</v>
      </c>
      <c r="B1287" s="9">
        <v>0</v>
      </c>
      <c r="C1287" s="299"/>
    </row>
    <row r="1288" spans="1:3" s="1" customFormat="1" ht="16.5" customHeight="1">
      <c r="A1288" s="11" t="s">
        <v>1706</v>
      </c>
      <c r="B1288" s="9">
        <v>0</v>
      </c>
      <c r="C1288" s="299"/>
    </row>
    <row r="1289" spans="1:3" s="1" customFormat="1" ht="16.5" customHeight="1">
      <c r="A1289" s="11" t="s">
        <v>1707</v>
      </c>
      <c r="B1289" s="9">
        <v>0</v>
      </c>
      <c r="C1289" s="299"/>
    </row>
    <row r="1290" spans="1:3" s="1" customFormat="1" ht="16.5" customHeight="1">
      <c r="A1290" s="11" t="s">
        <v>1708</v>
      </c>
      <c r="B1290" s="9">
        <v>17</v>
      </c>
      <c r="C1290" s="299"/>
    </row>
    <row r="1291" spans="1:3" s="1" customFormat="1" ht="16.5" customHeight="1">
      <c r="A1291" s="11" t="s">
        <v>724</v>
      </c>
      <c r="B1291" s="9">
        <v>0</v>
      </c>
      <c r="C1291" s="299"/>
    </row>
    <row r="1292" spans="1:3" s="1" customFormat="1" ht="16.5" customHeight="1">
      <c r="A1292" s="11" t="s">
        <v>1709</v>
      </c>
      <c r="B1292" s="9">
        <v>9</v>
      </c>
      <c r="C1292" s="299"/>
    </row>
    <row r="1293" spans="1:3" s="1" customFormat="1" ht="16.5" customHeight="1">
      <c r="A1293" s="97" t="s">
        <v>1710</v>
      </c>
      <c r="B1293" s="9">
        <f>SUM(B1294:B1298)</f>
        <v>852</v>
      </c>
      <c r="C1293" s="299"/>
    </row>
    <row r="1294" spans="1:3" s="1" customFormat="1" ht="16.5" customHeight="1">
      <c r="A1294" s="11" t="s">
        <v>715</v>
      </c>
      <c r="B1294" s="9">
        <v>0</v>
      </c>
      <c r="C1294" s="299"/>
    </row>
    <row r="1295" spans="1:3" s="1" customFormat="1" ht="16.5" customHeight="1">
      <c r="A1295" s="11" t="s">
        <v>716</v>
      </c>
      <c r="B1295" s="9">
        <v>0</v>
      </c>
      <c r="C1295" s="299"/>
    </row>
    <row r="1296" spans="1:3" s="1" customFormat="1" ht="16.5" customHeight="1">
      <c r="A1296" s="11" t="s">
        <v>717</v>
      </c>
      <c r="B1296" s="9">
        <v>0</v>
      </c>
      <c r="C1296" s="299"/>
    </row>
    <row r="1297" spans="1:3" s="1" customFormat="1" ht="16.5" customHeight="1">
      <c r="A1297" s="11" t="s">
        <v>1711</v>
      </c>
      <c r="B1297" s="9">
        <v>852</v>
      </c>
      <c r="C1297" s="299"/>
    </row>
    <row r="1298" spans="1:3" s="1" customFormat="1" ht="16.5" customHeight="1">
      <c r="A1298" s="11" t="s">
        <v>1712</v>
      </c>
      <c r="B1298" s="9">
        <v>0</v>
      </c>
      <c r="C1298" s="299"/>
    </row>
    <row r="1299" spans="1:3" s="1" customFormat="1" ht="16.5" customHeight="1">
      <c r="A1299" s="97" t="s">
        <v>1713</v>
      </c>
      <c r="B1299" s="9">
        <f>SUM(B1300:B1304)</f>
        <v>0</v>
      </c>
      <c r="C1299" s="299"/>
    </row>
    <row r="1300" spans="1:3" s="1" customFormat="1" ht="16.5" customHeight="1">
      <c r="A1300" s="11" t="s">
        <v>715</v>
      </c>
      <c r="B1300" s="9">
        <v>0</v>
      </c>
      <c r="C1300" s="299"/>
    </row>
    <row r="1301" spans="1:3" s="1" customFormat="1" ht="16.5" customHeight="1">
      <c r="A1301" s="11" t="s">
        <v>716</v>
      </c>
      <c r="B1301" s="9">
        <v>0</v>
      </c>
      <c r="C1301" s="299"/>
    </row>
    <row r="1302" spans="1:3" s="1" customFormat="1" ht="16.5" customHeight="1">
      <c r="A1302" s="11" t="s">
        <v>717</v>
      </c>
      <c r="B1302" s="9">
        <v>0</v>
      </c>
      <c r="C1302" s="299"/>
    </row>
    <row r="1303" spans="1:3" s="1" customFormat="1" ht="16.5" customHeight="1">
      <c r="A1303" s="11" t="s">
        <v>1714</v>
      </c>
      <c r="B1303" s="9">
        <v>0</v>
      </c>
      <c r="C1303" s="299"/>
    </row>
    <row r="1304" spans="1:3" s="1" customFormat="1" ht="16.5" customHeight="1">
      <c r="A1304" s="11" t="s">
        <v>1715</v>
      </c>
      <c r="B1304" s="9">
        <v>0</v>
      </c>
      <c r="C1304" s="299"/>
    </row>
    <row r="1305" spans="1:3" s="1" customFormat="1" ht="16.5" customHeight="1">
      <c r="A1305" s="97" t="s">
        <v>1716</v>
      </c>
      <c r="B1305" s="9">
        <f>SUM(B1306:B1312)</f>
        <v>0</v>
      </c>
      <c r="C1305" s="299"/>
    </row>
    <row r="1306" spans="1:3" s="1" customFormat="1" ht="16.5" customHeight="1">
      <c r="A1306" s="11" t="s">
        <v>715</v>
      </c>
      <c r="B1306" s="9">
        <v>0</v>
      </c>
      <c r="C1306" s="299"/>
    </row>
    <row r="1307" spans="1:3" s="1" customFormat="1" ht="16.5" customHeight="1">
      <c r="A1307" s="11" t="s">
        <v>716</v>
      </c>
      <c r="B1307" s="9">
        <v>0</v>
      </c>
      <c r="C1307" s="299"/>
    </row>
    <row r="1308" spans="1:3" s="1" customFormat="1" ht="16.5" customHeight="1">
      <c r="A1308" s="11" t="s">
        <v>717</v>
      </c>
      <c r="B1308" s="9">
        <v>0</v>
      </c>
      <c r="C1308" s="299"/>
    </row>
    <row r="1309" spans="1:3" s="1" customFormat="1" ht="16.5" customHeight="1">
      <c r="A1309" s="11" t="s">
        <v>1717</v>
      </c>
      <c r="B1309" s="9">
        <v>0</v>
      </c>
      <c r="C1309" s="299"/>
    </row>
    <row r="1310" spans="1:3" s="1" customFormat="1" ht="16.5" customHeight="1">
      <c r="A1310" s="11" t="s">
        <v>1718</v>
      </c>
      <c r="B1310" s="9">
        <v>0</v>
      </c>
      <c r="C1310" s="299"/>
    </row>
    <row r="1311" spans="1:3" s="1" customFormat="1" ht="16.5" customHeight="1">
      <c r="A1311" s="11" t="s">
        <v>724</v>
      </c>
      <c r="B1311" s="9">
        <v>0</v>
      </c>
      <c r="C1311" s="299"/>
    </row>
    <row r="1312" spans="1:3" s="1" customFormat="1" ht="16.5" customHeight="1">
      <c r="A1312" s="11" t="s">
        <v>1719</v>
      </c>
      <c r="B1312" s="9">
        <v>0</v>
      </c>
      <c r="C1312" s="299"/>
    </row>
    <row r="1313" spans="1:3" s="1" customFormat="1" ht="16.5" customHeight="1">
      <c r="A1313" s="97" t="s">
        <v>1720</v>
      </c>
      <c r="B1313" s="9">
        <f>SUM(B1314:B1325)</f>
        <v>5</v>
      </c>
      <c r="C1313" s="299"/>
    </row>
    <row r="1314" spans="1:3" s="1" customFormat="1" ht="16.5" customHeight="1">
      <c r="A1314" s="11" t="s">
        <v>715</v>
      </c>
      <c r="B1314" s="9">
        <v>5</v>
      </c>
      <c r="C1314" s="299"/>
    </row>
    <row r="1315" spans="1:3" s="1" customFormat="1" ht="16.5" customHeight="1">
      <c r="A1315" s="11" t="s">
        <v>716</v>
      </c>
      <c r="B1315" s="9">
        <v>0</v>
      </c>
      <c r="C1315" s="299"/>
    </row>
    <row r="1316" spans="1:3" s="1" customFormat="1" ht="16.5" customHeight="1">
      <c r="A1316" s="11" t="s">
        <v>717</v>
      </c>
      <c r="B1316" s="9">
        <v>0</v>
      </c>
      <c r="C1316" s="299"/>
    </row>
    <row r="1317" spans="1:3" s="1" customFormat="1" ht="16.5" customHeight="1">
      <c r="A1317" s="11" t="s">
        <v>1721</v>
      </c>
      <c r="B1317" s="9">
        <v>0</v>
      </c>
      <c r="C1317" s="299"/>
    </row>
    <row r="1318" spans="1:3" s="1" customFormat="1" ht="16.5" customHeight="1">
      <c r="A1318" s="11" t="s">
        <v>1722</v>
      </c>
      <c r="B1318" s="9">
        <v>0</v>
      </c>
      <c r="C1318" s="299"/>
    </row>
    <row r="1319" spans="1:3" s="1" customFormat="1" ht="16.5" customHeight="1">
      <c r="A1319" s="11" t="s">
        <v>1723</v>
      </c>
      <c r="B1319" s="9">
        <v>0</v>
      </c>
      <c r="C1319" s="299"/>
    </row>
    <row r="1320" spans="1:3" s="1" customFormat="1" ht="16.5" customHeight="1">
      <c r="A1320" s="11" t="s">
        <v>1724</v>
      </c>
      <c r="B1320" s="9">
        <v>0</v>
      </c>
      <c r="C1320" s="299"/>
    </row>
    <row r="1321" spans="1:3" s="1" customFormat="1" ht="16.5" customHeight="1">
      <c r="A1321" s="11" t="s">
        <v>1725</v>
      </c>
      <c r="B1321" s="9">
        <v>0</v>
      </c>
      <c r="C1321" s="299"/>
    </row>
    <row r="1322" spans="1:3" s="1" customFormat="1" ht="16.5" customHeight="1">
      <c r="A1322" s="11" t="s">
        <v>1726</v>
      </c>
      <c r="B1322" s="9">
        <v>0</v>
      </c>
      <c r="C1322" s="299"/>
    </row>
    <row r="1323" spans="1:3" s="1" customFormat="1" ht="16.5" customHeight="1">
      <c r="A1323" s="11" t="s">
        <v>1727</v>
      </c>
      <c r="B1323" s="9">
        <v>0</v>
      </c>
      <c r="C1323" s="299"/>
    </row>
    <row r="1324" spans="1:3" s="1" customFormat="1" ht="16.5" customHeight="1">
      <c r="A1324" s="11" t="s">
        <v>1728</v>
      </c>
      <c r="B1324" s="9">
        <v>0</v>
      </c>
      <c r="C1324" s="299"/>
    </row>
    <row r="1325" spans="1:3" s="1" customFormat="1" ht="16.5" customHeight="1">
      <c r="A1325" s="11" t="s">
        <v>1729</v>
      </c>
      <c r="B1325" s="9">
        <v>0</v>
      </c>
      <c r="C1325" s="299"/>
    </row>
    <row r="1326" spans="1:3" s="1" customFormat="1" ht="16.5" customHeight="1">
      <c r="A1326" s="97" t="s">
        <v>1730</v>
      </c>
      <c r="B1326" s="9">
        <f>SUM(B1327:B1329)</f>
        <v>0</v>
      </c>
      <c r="C1326" s="299"/>
    </row>
    <row r="1327" spans="1:3" s="1" customFormat="1" ht="16.5" customHeight="1">
      <c r="A1327" s="11" t="s">
        <v>1731</v>
      </c>
      <c r="B1327" s="9">
        <v>0</v>
      </c>
      <c r="C1327" s="299"/>
    </row>
    <row r="1328" spans="1:3" s="1" customFormat="1" ht="16.5" customHeight="1">
      <c r="A1328" s="11" t="s">
        <v>1732</v>
      </c>
      <c r="B1328" s="9">
        <v>0</v>
      </c>
      <c r="C1328" s="299"/>
    </row>
    <row r="1329" spans="1:3" s="1" customFormat="1" ht="16.5" customHeight="1">
      <c r="A1329" s="11" t="s">
        <v>1733</v>
      </c>
      <c r="B1329" s="9">
        <v>0</v>
      </c>
      <c r="C1329" s="299"/>
    </row>
    <row r="1330" spans="1:3" s="1" customFormat="1" ht="16.5" customHeight="1">
      <c r="A1330" s="97" t="s">
        <v>1734</v>
      </c>
      <c r="B1330" s="9">
        <f>SUM(B1331:B1335)</f>
        <v>46</v>
      </c>
      <c r="C1330" s="299"/>
    </row>
    <row r="1331" spans="1:3" s="1" customFormat="1" ht="16.5" customHeight="1">
      <c r="A1331" s="11" t="s">
        <v>1735</v>
      </c>
      <c r="B1331" s="9">
        <v>26</v>
      </c>
      <c r="C1331" s="299"/>
    </row>
    <row r="1332" spans="1:3" s="1" customFormat="1" ht="16.5" customHeight="1">
      <c r="A1332" s="11" t="s">
        <v>1736</v>
      </c>
      <c r="B1332" s="9">
        <v>20</v>
      </c>
      <c r="C1332" s="299"/>
    </row>
    <row r="1333" spans="1:3" s="1" customFormat="1" ht="16.5" customHeight="1">
      <c r="A1333" s="11" t="s">
        <v>1737</v>
      </c>
      <c r="B1333" s="9">
        <v>0</v>
      </c>
      <c r="C1333" s="299"/>
    </row>
    <row r="1334" spans="1:3" s="1" customFormat="1" ht="16.5" customHeight="1">
      <c r="A1334" s="11" t="s">
        <v>1738</v>
      </c>
      <c r="B1334" s="9">
        <v>0</v>
      </c>
      <c r="C1334" s="299"/>
    </row>
    <row r="1335" spans="1:3" s="1" customFormat="1" ht="16.5" customHeight="1">
      <c r="A1335" s="11" t="s">
        <v>1739</v>
      </c>
      <c r="B1335" s="9">
        <v>0</v>
      </c>
      <c r="C1335" s="299"/>
    </row>
    <row r="1336" spans="1:3" s="1" customFormat="1" ht="16.5" customHeight="1">
      <c r="A1336" s="97" t="s">
        <v>1740</v>
      </c>
      <c r="B1336" s="9">
        <v>0</v>
      </c>
      <c r="C1336" s="299"/>
    </row>
    <row r="1337" spans="1:3" s="1" customFormat="1" ht="16.5" customHeight="1">
      <c r="A1337" s="97" t="s">
        <v>1741</v>
      </c>
      <c r="B1337" s="9">
        <f>B1338</f>
        <v>51</v>
      </c>
      <c r="C1337" s="299"/>
    </row>
    <row r="1338" spans="1:3" s="1" customFormat="1" ht="16.5" customHeight="1">
      <c r="A1338" s="97" t="s">
        <v>1742</v>
      </c>
      <c r="B1338" s="9">
        <f>B1339</f>
        <v>51</v>
      </c>
      <c r="C1338" s="299"/>
    </row>
    <row r="1339" spans="1:3" s="1" customFormat="1" ht="16.5" customHeight="1">
      <c r="A1339" s="11" t="s">
        <v>1743</v>
      </c>
      <c r="B1339" s="9">
        <v>51</v>
      </c>
      <c r="C1339" s="299"/>
    </row>
    <row r="1340" spans="1:3" s="1" customFormat="1" ht="16.5" customHeight="1">
      <c r="A1340" s="97" t="s">
        <v>1744</v>
      </c>
      <c r="B1340" s="9">
        <f>SUM(B1341,B1342,B1343)</f>
        <v>11698</v>
      </c>
      <c r="C1340" s="299"/>
    </row>
    <row r="1341" spans="1:3" s="1" customFormat="1" ht="16.5" customHeight="1">
      <c r="A1341" s="97" t="s">
        <v>1745</v>
      </c>
      <c r="B1341" s="9">
        <v>0</v>
      </c>
      <c r="C1341" s="299"/>
    </row>
    <row r="1342" spans="1:3" s="1" customFormat="1" ht="16.5" customHeight="1">
      <c r="A1342" s="97" t="s">
        <v>1746</v>
      </c>
      <c r="B1342" s="9">
        <v>0</v>
      </c>
      <c r="C1342" s="299"/>
    </row>
    <row r="1343" spans="1:3" s="1" customFormat="1" ht="16.5" customHeight="1">
      <c r="A1343" s="97" t="s">
        <v>1747</v>
      </c>
      <c r="B1343" s="9">
        <f>SUM(B1344:B1347)</f>
        <v>11698</v>
      </c>
      <c r="C1343" s="299"/>
    </row>
    <row r="1344" spans="1:3" s="1" customFormat="1" ht="16.5" customHeight="1">
      <c r="A1344" s="11" t="s">
        <v>1748</v>
      </c>
      <c r="B1344" s="9">
        <v>11159</v>
      </c>
      <c r="C1344" s="299"/>
    </row>
    <row r="1345" spans="1:3" s="1" customFormat="1" ht="16.5" customHeight="1">
      <c r="A1345" s="11" t="s">
        <v>1749</v>
      </c>
      <c r="B1345" s="9">
        <v>0</v>
      </c>
      <c r="C1345" s="299"/>
    </row>
    <row r="1346" spans="1:3" s="1" customFormat="1" ht="16.5" customHeight="1">
      <c r="A1346" s="11" t="s">
        <v>1750</v>
      </c>
      <c r="B1346" s="9">
        <v>43</v>
      </c>
      <c r="C1346" s="299"/>
    </row>
    <row r="1347" spans="1:3" s="1" customFormat="1" ht="16.5" customHeight="1">
      <c r="A1347" s="11" t="s">
        <v>1751</v>
      </c>
      <c r="B1347" s="9">
        <v>496</v>
      </c>
      <c r="C1347" s="299"/>
    </row>
    <row r="1348" spans="1:3" s="1" customFormat="1" ht="16.5" customHeight="1">
      <c r="A1348" s="97" t="s">
        <v>1752</v>
      </c>
      <c r="B1348" s="9">
        <f>B1349+B1350+B1351</f>
        <v>0</v>
      </c>
      <c r="C1348" s="299"/>
    </row>
    <row r="1349" spans="1:3" s="1" customFormat="1" ht="16.5" customHeight="1">
      <c r="A1349" s="97" t="s">
        <v>1753</v>
      </c>
      <c r="B1349" s="9">
        <v>0</v>
      </c>
      <c r="C1349" s="299"/>
    </row>
    <row r="1350" spans="1:3" s="1" customFormat="1" ht="16.5" customHeight="1">
      <c r="A1350" s="97" t="s">
        <v>1754</v>
      </c>
      <c r="B1350" s="9">
        <v>0</v>
      </c>
      <c r="C1350" s="299"/>
    </row>
    <row r="1351" spans="1:3" s="1" customFormat="1" ht="16.5" customHeight="1">
      <c r="A1351" s="97" t="s">
        <v>1755</v>
      </c>
      <c r="B1351" s="9">
        <v>0</v>
      </c>
      <c r="C1351" s="299"/>
    </row>
  </sheetData>
  <sheetProtection/>
  <protectedRanges>
    <protectedRange sqref="C5:C1314" name="区域20"/>
    <protectedRange sqref="B1240:B1242 B1244:B1246 B1249:B1262 B1264:B1276 B1278:B1281 B1283:B1287 B1289:B1300 B1303:B1306 B1308 B1310:B1311 B1231:B1238" name="区域19"/>
    <protectedRange sqref="B1111:B1116 B1118:B1122 B1124:B1125 B1128:B1133 B1135:B1140 B1142:B1150 B1153:B1171 B1173:B1190 B1192:B1199 B1201:B1212 B1214:B1228 B1101:B1109" name="区域18"/>
    <protectedRange sqref="B986:B994 B996:B1004 B1006:B1009 B1011:B1016 B1018:B1021 B1023:B1024 B1027:B1035 B1037:B1051 B1053:B1056 B1058:B1070 B1072:B1078 B1080:B1084 B1086:B1091 B1093:B1098 B963:B984" name="区域17"/>
    <protectedRange sqref="B858:B884 B886:B911 B913:B922 B924:B933 B935:B939 B941:B946 B948:B953 B955:B957 B959:B960 B833:B856" name="区域16"/>
    <protectedRange sqref="B674:B685 B687:B689 B691:B701 B703:B704 B706:B708 B710:B718 B720:B723 B725:B729 B731:B733 B735:B737 B740:B747 B749:B751 B753:B759 B761:B765 B767:B772 B774:B778 B780:B781 B783:B786 B788:B794 B796:B810 B813:B824 B826:B830 B669:B672" name="区域15"/>
    <protectedRange sqref="B593:B601 B603:B609 B611:B615 B617:B622 B624:B631 B633:B636 B638:B641 B643:B644 B646:B647 B649:B650 B652:B653 B655:B656 B658:B660 B662:B666 B589:B591" name="区域14"/>
    <protectedRange sqref="B491:B493 B495:B496 B498:B501 B504:B516 B518:B524 B526:B535 B537:B546 B548:B550 B553:B565 B567:B576 B578 B580:B587 B484:B489" name="区域13"/>
    <protectedRange sqref="B425:B427 B429:B431 B433:B437 B439:B445 B448:B451 B453:B460 B462:B466 B468:B472 B474:B477 B479:B482 B421:B423" name="区域12"/>
    <protectedRange sqref="B484:B489 B491:B493 B495:B496 B498:B501 B504:B516 B518:B524 B526:B535 B537:B546 B548:B550 B479:B482" name="区域11"/>
    <protectedRange sqref="B425:B427 B429:B431 B433:B437 B439:B445 B448:B451 B453:B460 B462:B466 B468:B472 B474:B477 B421:B423" name="区域10"/>
    <protectedRange sqref="B394:B397 B399:B406 B408:B413 B415:B419 B383:B391" name="区域9"/>
    <protectedRange sqref="B349:B356 B358:B365 B367:B373 B375:B381 B335:B347" name="区域8"/>
    <protectedRange sqref="B285:B305 B307:B312 B314:B324 B326:B333 B275:B283" name="区域7"/>
    <protectedRange sqref="B250:B254 B256:B257 B259:B260 B263:B272 B244:B248" name="区域6"/>
    <protectedRange sqref="B219:B224 B226:B230 B232:B236 B238:B242 B211:B217" name="区域5"/>
    <protectedRange sqref="B182:B187 B189:B196 B198:B202 B204:B209 B175:B180" name="区域4"/>
    <protectedRange sqref="B129:B138 B140:B150 B152:B160 B162:B173 B120:B127" name="区域3"/>
    <protectedRange sqref="B74:B84 B86:B93 B95:B103 B105:B118 B63:B72" name="区域2"/>
    <protectedRange sqref="B19:B26 B28:B38 B40:B50 B52:B61 B7:B17" name="区域1"/>
  </protectedRanges>
  <mergeCells count="2">
    <mergeCell ref="A1:C1"/>
    <mergeCell ref="A2:C2"/>
  </mergeCells>
  <printOptions gridLines="1" horizontalCentered="1" verticalCentered="1"/>
  <pageMargins left="1.08" right="0.76" top="0.58" bottom="0.44" header="0.22" footer="0"/>
  <pageSetup blackAndWhite="1"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IA85"/>
  <sheetViews>
    <sheetView workbookViewId="0" topLeftCell="A1">
      <selection activeCell="D19" sqref="D19:D22"/>
    </sheetView>
  </sheetViews>
  <sheetFormatPr defaultColWidth="9.125" defaultRowHeight="14.25"/>
  <cols>
    <col min="1" max="1" width="40.00390625" style="0" customWidth="1"/>
    <col min="2" max="2" width="14.125" style="0" customWidth="1"/>
    <col min="3" max="3" width="40.375" style="0" customWidth="1"/>
    <col min="4" max="4" width="12.50390625" style="0" customWidth="1"/>
  </cols>
  <sheetData>
    <row r="1" spans="1:235" ht="14.25">
      <c r="A1" s="38"/>
      <c r="B1" s="13"/>
      <c r="C1" s="12"/>
      <c r="D1" s="13"/>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row>
    <row r="2" spans="1:4" ht="22.5">
      <c r="A2" s="14" t="s">
        <v>3712</v>
      </c>
      <c r="B2" s="15"/>
      <c r="C2" s="14"/>
      <c r="D2" s="15"/>
    </row>
    <row r="3" spans="1:235" ht="14.25">
      <c r="A3" s="16"/>
      <c r="B3" s="17"/>
      <c r="C3" s="16"/>
      <c r="D3" s="17" t="s">
        <v>709</v>
      </c>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row>
    <row r="4" spans="1:235" ht="14.25">
      <c r="A4" s="19" t="s">
        <v>2918</v>
      </c>
      <c r="B4" s="20" t="s">
        <v>3713</v>
      </c>
      <c r="C4" s="19" t="s">
        <v>2918</v>
      </c>
      <c r="D4" s="20" t="s">
        <v>3714</v>
      </c>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row>
    <row r="5" spans="1:235" ht="19.5" customHeight="1">
      <c r="A5" s="21" t="s">
        <v>3715</v>
      </c>
      <c r="B5" s="20">
        <f>B20+B25</f>
        <v>41799</v>
      </c>
      <c r="C5" s="21" t="s">
        <v>3716</v>
      </c>
      <c r="D5" s="20">
        <f>D18+D23</f>
        <v>22914</v>
      </c>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row>
    <row r="6" spans="1:235" ht="19.5" customHeight="1">
      <c r="A6" s="21" t="s">
        <v>3717</v>
      </c>
      <c r="B6" s="22"/>
      <c r="C6" s="21" t="s">
        <v>3718</v>
      </c>
      <c r="D6" s="22"/>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row>
    <row r="7" spans="1:4" ht="19.5" customHeight="1">
      <c r="A7" s="24" t="s">
        <v>3719</v>
      </c>
      <c r="B7" s="25"/>
      <c r="C7" s="24" t="s">
        <v>3720</v>
      </c>
      <c r="D7" s="25"/>
    </row>
    <row r="8" spans="1:4" ht="19.5" customHeight="1">
      <c r="A8" s="24" t="s">
        <v>3721</v>
      </c>
      <c r="B8" s="25"/>
      <c r="C8" s="24" t="s">
        <v>3722</v>
      </c>
      <c r="D8" s="25"/>
    </row>
    <row r="9" spans="1:4" ht="19.5" customHeight="1">
      <c r="A9" s="24" t="s">
        <v>3723</v>
      </c>
      <c r="B9" s="25"/>
      <c r="C9" s="24" t="s">
        <v>3724</v>
      </c>
      <c r="D9" s="25"/>
    </row>
    <row r="10" spans="1:4" ht="19.5" customHeight="1">
      <c r="A10" s="24" t="s">
        <v>3725</v>
      </c>
      <c r="B10" s="25"/>
      <c r="C10" s="26" t="s">
        <v>3726</v>
      </c>
      <c r="D10" s="25"/>
    </row>
    <row r="11" spans="1:4" ht="19.5" customHeight="1">
      <c r="A11" s="24" t="s">
        <v>3727</v>
      </c>
      <c r="B11" s="25"/>
      <c r="C11" s="24" t="s">
        <v>3728</v>
      </c>
      <c r="D11" s="25"/>
    </row>
    <row r="12" spans="1:4" ht="19.5" customHeight="1">
      <c r="A12" s="26" t="s">
        <v>3729</v>
      </c>
      <c r="B12" s="30"/>
      <c r="C12" s="27"/>
      <c r="D12" s="25"/>
    </row>
    <row r="13" spans="1:4" ht="19.5" customHeight="1">
      <c r="A13" s="28" t="s">
        <v>3730</v>
      </c>
      <c r="B13" s="33"/>
      <c r="C13" s="28" t="s">
        <v>3731</v>
      </c>
      <c r="D13" s="22"/>
    </row>
    <row r="14" spans="1:4" ht="19.5" customHeight="1">
      <c r="A14" s="29" t="s">
        <v>3732</v>
      </c>
      <c r="B14" s="30"/>
      <c r="C14" s="29" t="s">
        <v>3720</v>
      </c>
      <c r="D14" s="30"/>
    </row>
    <row r="15" spans="1:4" ht="19.5" customHeight="1">
      <c r="A15" s="31" t="s">
        <v>3733</v>
      </c>
      <c r="B15" s="30"/>
      <c r="C15" s="31" t="s">
        <v>3734</v>
      </c>
      <c r="D15" s="30"/>
    </row>
    <row r="16" spans="1:4" ht="19.5" customHeight="1">
      <c r="A16" s="31" t="s">
        <v>3735</v>
      </c>
      <c r="B16" s="30"/>
      <c r="C16" s="31" t="s">
        <v>3736</v>
      </c>
      <c r="D16" s="30"/>
    </row>
    <row r="17" spans="1:4" ht="19.5" customHeight="1">
      <c r="A17" s="31" t="s">
        <v>3737</v>
      </c>
      <c r="B17" s="39"/>
      <c r="C17" s="31" t="s">
        <v>3738</v>
      </c>
      <c r="D17" s="30"/>
    </row>
    <row r="18" spans="1:4" ht="19.5" customHeight="1">
      <c r="A18" s="31" t="s">
        <v>3739</v>
      </c>
      <c r="B18" s="30"/>
      <c r="C18" s="32" t="s">
        <v>3740</v>
      </c>
      <c r="D18" s="33">
        <f>SUM(D19:D22)</f>
        <v>22914</v>
      </c>
    </row>
    <row r="19" spans="1:4" ht="19.5" customHeight="1">
      <c r="A19" s="31" t="s">
        <v>3741</v>
      </c>
      <c r="B19" s="30"/>
      <c r="C19" s="24" t="s">
        <v>3742</v>
      </c>
      <c r="D19" s="30">
        <v>22882</v>
      </c>
    </row>
    <row r="20" spans="1:4" ht="19.5" customHeight="1">
      <c r="A20" s="40" t="s">
        <v>3743</v>
      </c>
      <c r="B20" s="33">
        <f>SUM(B21:B23)</f>
        <v>0</v>
      </c>
      <c r="C20" s="24" t="s">
        <v>3744</v>
      </c>
      <c r="D20" s="33"/>
    </row>
    <row r="21" spans="1:4" ht="19.5" customHeight="1">
      <c r="A21" s="29" t="s">
        <v>3745</v>
      </c>
      <c r="B21" s="30"/>
      <c r="C21" s="24" t="s">
        <v>3746</v>
      </c>
      <c r="D21" s="30"/>
    </row>
    <row r="22" spans="1:4" ht="19.5" customHeight="1">
      <c r="A22" s="29" t="s">
        <v>3747</v>
      </c>
      <c r="B22" s="30"/>
      <c r="C22" s="26" t="s">
        <v>3748</v>
      </c>
      <c r="D22" s="30">
        <v>32</v>
      </c>
    </row>
    <row r="23" spans="1:4" ht="19.5" customHeight="1">
      <c r="A23" s="26" t="s">
        <v>3749</v>
      </c>
      <c r="B23" s="30"/>
      <c r="C23" s="32" t="s">
        <v>3750</v>
      </c>
      <c r="D23" s="33">
        <f>SUM(D24:D27)</f>
        <v>0</v>
      </c>
    </row>
    <row r="24" spans="1:4" ht="19.5" customHeight="1">
      <c r="A24" s="26" t="s">
        <v>3751</v>
      </c>
      <c r="B24" s="30"/>
      <c r="C24" s="24" t="s">
        <v>3752</v>
      </c>
      <c r="D24" s="30"/>
    </row>
    <row r="25" spans="1:4" ht="19.5" customHeight="1">
      <c r="A25" s="40" t="s">
        <v>3753</v>
      </c>
      <c r="B25" s="33">
        <f>SUM(B26:B30)</f>
        <v>41799</v>
      </c>
      <c r="C25" s="24" t="s">
        <v>3754</v>
      </c>
      <c r="D25" s="30"/>
    </row>
    <row r="26" spans="1:4" ht="19.5" customHeight="1">
      <c r="A26" s="29" t="s">
        <v>3755</v>
      </c>
      <c r="B26" s="30">
        <v>14208</v>
      </c>
      <c r="C26" s="24" t="s">
        <v>3746</v>
      </c>
      <c r="D26" s="30"/>
    </row>
    <row r="27" spans="1:4" ht="19.5" customHeight="1">
      <c r="A27" s="29" t="s">
        <v>3756</v>
      </c>
      <c r="B27" s="30">
        <v>24650</v>
      </c>
      <c r="C27" s="26" t="s">
        <v>3757</v>
      </c>
      <c r="D27" s="30"/>
    </row>
    <row r="28" spans="1:4" ht="19.5" customHeight="1">
      <c r="A28" s="26" t="s">
        <v>3758</v>
      </c>
      <c r="B28" s="30">
        <v>1670</v>
      </c>
      <c r="C28" s="26"/>
      <c r="D28" s="30"/>
    </row>
    <row r="29" spans="1:4" ht="19.5" customHeight="1">
      <c r="A29" s="26" t="s">
        <v>3759</v>
      </c>
      <c r="B29" s="30"/>
      <c r="C29" s="26"/>
      <c r="D29" s="30"/>
    </row>
    <row r="30" spans="1:4" ht="19.5" customHeight="1">
      <c r="A30" s="26" t="s">
        <v>3760</v>
      </c>
      <c r="B30" s="30">
        <f>1255+16</f>
        <v>1271</v>
      </c>
      <c r="C30" s="26"/>
      <c r="D30" s="30"/>
    </row>
    <row r="31" spans="1:4" ht="19.5" customHeight="1">
      <c r="A31" s="40" t="s">
        <v>3761</v>
      </c>
      <c r="B31" s="33"/>
      <c r="C31" s="32" t="s">
        <v>3762</v>
      </c>
      <c r="D31" s="33"/>
    </row>
    <row r="32" spans="1:4" ht="19.5" customHeight="1">
      <c r="A32" s="36" t="s">
        <v>3763</v>
      </c>
      <c r="B32" s="30"/>
      <c r="C32" s="34" t="s">
        <v>3764</v>
      </c>
      <c r="D32" s="30"/>
    </row>
    <row r="33" spans="1:4" ht="19.5" customHeight="1">
      <c r="A33" s="36" t="s">
        <v>3765</v>
      </c>
      <c r="B33" s="30"/>
      <c r="C33" s="34" t="s">
        <v>3766</v>
      </c>
      <c r="D33" s="30"/>
    </row>
    <row r="34" spans="1:4" ht="19.5" customHeight="1">
      <c r="A34" s="36" t="s">
        <v>3767</v>
      </c>
      <c r="B34" s="30"/>
      <c r="C34" s="34" t="s">
        <v>3768</v>
      </c>
      <c r="D34" s="30"/>
    </row>
    <row r="35" spans="1:4" ht="19.5" customHeight="1">
      <c r="A35" s="27" t="s">
        <v>3769</v>
      </c>
      <c r="B35" s="30"/>
      <c r="C35" s="35" t="s">
        <v>3770</v>
      </c>
      <c r="D35" s="30"/>
    </row>
    <row r="36" spans="1:4" ht="19.5" customHeight="1">
      <c r="A36" s="27" t="s">
        <v>3771</v>
      </c>
      <c r="B36" s="30"/>
      <c r="C36" s="27" t="s">
        <v>3772</v>
      </c>
      <c r="D36" s="30"/>
    </row>
    <row r="37" spans="1:4" ht="19.5" customHeight="1">
      <c r="A37" s="32" t="s">
        <v>3773</v>
      </c>
      <c r="B37" s="33"/>
      <c r="C37" s="32" t="s">
        <v>3774</v>
      </c>
      <c r="D37" s="33"/>
    </row>
    <row r="38" spans="1:4" ht="19.5" customHeight="1">
      <c r="A38" s="34" t="s">
        <v>3775</v>
      </c>
      <c r="B38" s="30"/>
      <c r="C38" s="24" t="s">
        <v>3776</v>
      </c>
      <c r="D38" s="30"/>
    </row>
    <row r="39" spans="1:4" ht="19.5" customHeight="1">
      <c r="A39" s="34" t="s">
        <v>3777</v>
      </c>
      <c r="B39" s="30"/>
      <c r="C39" s="29" t="s">
        <v>3778</v>
      </c>
      <c r="D39" s="30"/>
    </row>
    <row r="40" spans="1:4" ht="19.5" customHeight="1">
      <c r="A40" s="34" t="s">
        <v>3779</v>
      </c>
      <c r="B40" s="30"/>
      <c r="C40" s="24" t="s">
        <v>3780</v>
      </c>
      <c r="D40" s="30"/>
    </row>
    <row r="41" spans="1:4" ht="19.5" customHeight="1">
      <c r="A41" s="27" t="s">
        <v>3781</v>
      </c>
      <c r="B41" s="30"/>
      <c r="C41" s="26" t="s">
        <v>3782</v>
      </c>
      <c r="D41" s="30"/>
    </row>
    <row r="42" spans="1:4" ht="19.5" customHeight="1">
      <c r="A42" s="27"/>
      <c r="B42" s="30"/>
      <c r="C42" s="29" t="s">
        <v>3783</v>
      </c>
      <c r="D42" s="30"/>
    </row>
    <row r="43" spans="1:4" ht="19.5" customHeight="1">
      <c r="A43" s="40" t="s">
        <v>3784</v>
      </c>
      <c r="B43" s="33"/>
      <c r="C43" s="32" t="s">
        <v>3785</v>
      </c>
      <c r="D43" s="33"/>
    </row>
    <row r="44" spans="1:4" ht="19.5" customHeight="1">
      <c r="A44" s="36" t="s">
        <v>3786</v>
      </c>
      <c r="B44" s="30"/>
      <c r="C44" s="36" t="s">
        <v>3787</v>
      </c>
      <c r="D44" s="30"/>
    </row>
    <row r="45" spans="1:4" ht="19.5" customHeight="1">
      <c r="A45" s="36" t="s">
        <v>3788</v>
      </c>
      <c r="B45" s="30"/>
      <c r="C45" s="36" t="s">
        <v>3789</v>
      </c>
      <c r="D45" s="30"/>
    </row>
    <row r="46" spans="1:4" ht="19.5" customHeight="1">
      <c r="A46" s="27" t="s">
        <v>3790</v>
      </c>
      <c r="B46" s="30"/>
      <c r="C46" s="27" t="s">
        <v>3791</v>
      </c>
      <c r="D46" s="30"/>
    </row>
    <row r="47" spans="1:4" ht="19.5" customHeight="1">
      <c r="A47" s="27" t="s">
        <v>3792</v>
      </c>
      <c r="B47" s="30"/>
      <c r="C47" s="34"/>
      <c r="D47" s="30"/>
    </row>
    <row r="48" spans="1:4" ht="19.5" customHeight="1">
      <c r="A48" s="29"/>
      <c r="B48" s="30"/>
      <c r="C48" s="34"/>
      <c r="D48" s="30"/>
    </row>
    <row r="49" spans="2:4" ht="14.25">
      <c r="B49" s="37"/>
      <c r="D49" s="37"/>
    </row>
    <row r="50" spans="2:4" ht="14.25">
      <c r="B50" s="37"/>
      <c r="D50" s="37"/>
    </row>
    <row r="51" spans="2:4" ht="14.25">
      <c r="B51" s="37"/>
      <c r="D51" s="37"/>
    </row>
    <row r="52" spans="2:4" ht="14.25">
      <c r="B52" s="37"/>
      <c r="D52" s="37"/>
    </row>
    <row r="53" ht="14.25">
      <c r="B53" s="37"/>
    </row>
    <row r="54" ht="14.25">
      <c r="B54" s="37"/>
    </row>
    <row r="55" ht="14.25">
      <c r="B55" s="37"/>
    </row>
    <row r="56" ht="14.25">
      <c r="B56" s="37"/>
    </row>
    <row r="57" ht="14.25">
      <c r="B57" s="37"/>
    </row>
    <row r="58" ht="14.25">
      <c r="B58" s="37"/>
    </row>
    <row r="59" ht="14.25">
      <c r="B59" s="37"/>
    </row>
    <row r="60" ht="14.25">
      <c r="B60" s="37"/>
    </row>
    <row r="61" ht="14.25">
      <c r="B61" s="37"/>
    </row>
    <row r="62" ht="14.25">
      <c r="B62" s="37"/>
    </row>
    <row r="63" ht="14.25">
      <c r="B63" s="37"/>
    </row>
    <row r="64" ht="14.25">
      <c r="B64" s="37"/>
    </row>
    <row r="65" ht="14.25">
      <c r="B65" s="37"/>
    </row>
    <row r="66" ht="14.25">
      <c r="B66" s="37"/>
    </row>
    <row r="67" ht="14.25">
      <c r="B67" s="37"/>
    </row>
    <row r="68" ht="14.25">
      <c r="B68" s="37"/>
    </row>
    <row r="69" ht="14.25">
      <c r="B69" s="37"/>
    </row>
    <row r="70" ht="14.25">
      <c r="B70" s="37"/>
    </row>
    <row r="71" ht="14.25">
      <c r="B71" s="37"/>
    </row>
    <row r="72" ht="14.25">
      <c r="B72" s="37"/>
    </row>
    <row r="73" ht="14.25">
      <c r="B73" s="37"/>
    </row>
    <row r="74" ht="14.25">
      <c r="B74" s="37"/>
    </row>
    <row r="75" ht="14.25">
      <c r="B75" s="37"/>
    </row>
    <row r="76" ht="14.25">
      <c r="B76" s="37"/>
    </row>
    <row r="77" ht="14.25">
      <c r="B77" s="37"/>
    </row>
    <row r="78" ht="14.25">
      <c r="B78" s="37"/>
    </row>
    <row r="79" ht="14.25">
      <c r="B79" s="37"/>
    </row>
    <row r="80" ht="14.25">
      <c r="B80" s="37"/>
    </row>
    <row r="81" ht="14.25">
      <c r="B81" s="37"/>
    </row>
    <row r="82" ht="14.25">
      <c r="B82" s="37"/>
    </row>
    <row r="83" ht="14.25">
      <c r="B83" s="37"/>
    </row>
    <row r="84" ht="14.25">
      <c r="B84" s="37"/>
    </row>
    <row r="85" ht="14.25">
      <c r="B85" s="37"/>
    </row>
  </sheetData>
  <sheetProtection/>
  <mergeCells count="1">
    <mergeCell ref="A2:D2"/>
  </mergeCells>
  <printOptions/>
  <pageMargins left="1.42" right="0.22999999999999998" top="0.73" bottom="0.75" header="0.3" footer="0.3"/>
  <pageSetup horizontalDpi="600" verticalDpi="600" orientation="landscape" paperSize="9"/>
</worksheet>
</file>

<file path=xl/worksheets/sheet31.xml><?xml version="1.0" encoding="utf-8"?>
<worksheet xmlns="http://schemas.openxmlformats.org/spreadsheetml/2006/main" xmlns:r="http://schemas.openxmlformats.org/officeDocument/2006/relationships">
  <dimension ref="A1:HY85"/>
  <sheetViews>
    <sheetView workbookViewId="0" topLeftCell="A1">
      <selection activeCell="E25" sqref="E25"/>
    </sheetView>
  </sheetViews>
  <sheetFormatPr defaultColWidth="9.125" defaultRowHeight="14.25"/>
  <cols>
    <col min="1" max="1" width="51.25390625" style="0" customWidth="1"/>
    <col min="2" max="2" width="23.00390625" style="0" customWidth="1"/>
  </cols>
  <sheetData>
    <row r="1" spans="1:233" ht="14.25">
      <c r="A1" s="38"/>
      <c r="B1" s="13"/>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row>
    <row r="2" spans="1:2" ht="22.5">
      <c r="A2" s="14" t="s">
        <v>3793</v>
      </c>
      <c r="B2" s="15"/>
    </row>
    <row r="3" spans="1:233" ht="14.25">
      <c r="A3" s="16"/>
      <c r="B3" s="17" t="s">
        <v>709</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row>
    <row r="4" spans="1:233" ht="14.25">
      <c r="A4" s="19" t="s">
        <v>2918</v>
      </c>
      <c r="B4" s="20" t="s">
        <v>3713</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row>
    <row r="5" spans="1:233" ht="19.5" customHeight="1">
      <c r="A5" s="21" t="s">
        <v>3715</v>
      </c>
      <c r="B5" s="20">
        <f>B20+B25</f>
        <v>41799</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row>
    <row r="6" spans="1:233" ht="19.5" customHeight="1">
      <c r="A6" s="21" t="s">
        <v>3717</v>
      </c>
      <c r="B6" s="22"/>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row>
    <row r="7" spans="1:2" ht="19.5" customHeight="1">
      <c r="A7" s="24" t="s">
        <v>3719</v>
      </c>
      <c r="B7" s="25"/>
    </row>
    <row r="8" spans="1:2" ht="19.5" customHeight="1">
      <c r="A8" s="24" t="s">
        <v>3721</v>
      </c>
      <c r="B8" s="25"/>
    </row>
    <row r="9" spans="1:2" ht="19.5" customHeight="1">
      <c r="A9" s="24" t="s">
        <v>3723</v>
      </c>
      <c r="B9" s="25"/>
    </row>
    <row r="10" spans="1:2" ht="19.5" customHeight="1">
      <c r="A10" s="24" t="s">
        <v>3725</v>
      </c>
      <c r="B10" s="25"/>
    </row>
    <row r="11" spans="1:2" ht="19.5" customHeight="1">
      <c r="A11" s="24" t="s">
        <v>3727</v>
      </c>
      <c r="B11" s="25"/>
    </row>
    <row r="12" spans="1:2" ht="19.5" customHeight="1">
      <c r="A12" s="26" t="s">
        <v>3729</v>
      </c>
      <c r="B12" s="30"/>
    </row>
    <row r="13" spans="1:2" ht="19.5" customHeight="1">
      <c r="A13" s="28" t="s">
        <v>3730</v>
      </c>
      <c r="B13" s="33"/>
    </row>
    <row r="14" spans="1:2" ht="19.5" customHeight="1">
      <c r="A14" s="29" t="s">
        <v>3732</v>
      </c>
      <c r="B14" s="30"/>
    </row>
    <row r="15" spans="1:2" ht="19.5" customHeight="1">
      <c r="A15" s="31" t="s">
        <v>3733</v>
      </c>
      <c r="B15" s="30"/>
    </row>
    <row r="16" spans="1:2" ht="19.5" customHeight="1">
      <c r="A16" s="31" t="s">
        <v>3735</v>
      </c>
      <c r="B16" s="30"/>
    </row>
    <row r="17" spans="1:2" ht="19.5" customHeight="1">
      <c r="A17" s="31" t="s">
        <v>3737</v>
      </c>
      <c r="B17" s="39"/>
    </row>
    <row r="18" spans="1:2" ht="19.5" customHeight="1">
      <c r="A18" s="31" t="s">
        <v>3739</v>
      </c>
      <c r="B18" s="30"/>
    </row>
    <row r="19" spans="1:2" ht="19.5" customHeight="1">
      <c r="A19" s="31" t="s">
        <v>3741</v>
      </c>
      <c r="B19" s="30"/>
    </row>
    <row r="20" spans="1:2" ht="19.5" customHeight="1">
      <c r="A20" s="40" t="s">
        <v>3743</v>
      </c>
      <c r="B20" s="33">
        <f>SUM(B21:B23)</f>
        <v>0</v>
      </c>
    </row>
    <row r="21" spans="1:2" ht="19.5" customHeight="1">
      <c r="A21" s="29" t="s">
        <v>3745</v>
      </c>
      <c r="B21" s="30"/>
    </row>
    <row r="22" spans="1:2" ht="19.5" customHeight="1">
      <c r="A22" s="29" t="s">
        <v>3747</v>
      </c>
      <c r="B22" s="30"/>
    </row>
    <row r="23" spans="1:2" ht="19.5" customHeight="1">
      <c r="A23" s="26" t="s">
        <v>3749</v>
      </c>
      <c r="B23" s="30"/>
    </row>
    <row r="24" spans="1:2" ht="19.5" customHeight="1">
      <c r="A24" s="26" t="s">
        <v>3751</v>
      </c>
      <c r="B24" s="30"/>
    </row>
    <row r="25" spans="1:2" ht="19.5" customHeight="1">
      <c r="A25" s="40" t="s">
        <v>3753</v>
      </c>
      <c r="B25" s="33">
        <f>SUM(B26:B30)</f>
        <v>41799</v>
      </c>
    </row>
    <row r="26" spans="1:2" ht="19.5" customHeight="1">
      <c r="A26" s="29" t="s">
        <v>3755</v>
      </c>
      <c r="B26" s="30">
        <v>14208</v>
      </c>
    </row>
    <row r="27" spans="1:2" ht="19.5" customHeight="1">
      <c r="A27" s="29" t="s">
        <v>3756</v>
      </c>
      <c r="B27" s="30">
        <v>24650</v>
      </c>
    </row>
    <row r="28" spans="1:2" ht="19.5" customHeight="1">
      <c r="A28" s="26" t="s">
        <v>3758</v>
      </c>
      <c r="B28" s="30">
        <v>1670</v>
      </c>
    </row>
    <row r="29" spans="1:2" ht="19.5" customHeight="1">
      <c r="A29" s="26" t="s">
        <v>3759</v>
      </c>
      <c r="B29" s="30"/>
    </row>
    <row r="30" spans="1:2" ht="19.5" customHeight="1">
      <c r="A30" s="26" t="s">
        <v>3760</v>
      </c>
      <c r="B30" s="30">
        <f>1255+16</f>
        <v>1271</v>
      </c>
    </row>
    <row r="31" spans="1:2" ht="19.5" customHeight="1">
      <c r="A31" s="40" t="s">
        <v>3761</v>
      </c>
      <c r="B31" s="33"/>
    </row>
    <row r="32" spans="1:2" ht="19.5" customHeight="1">
      <c r="A32" s="36" t="s">
        <v>3763</v>
      </c>
      <c r="B32" s="30"/>
    </row>
    <row r="33" spans="1:2" ht="19.5" customHeight="1">
      <c r="A33" s="36" t="s">
        <v>3765</v>
      </c>
      <c r="B33" s="30"/>
    </row>
    <row r="34" spans="1:2" ht="19.5" customHeight="1">
      <c r="A34" s="36" t="s">
        <v>3767</v>
      </c>
      <c r="B34" s="30"/>
    </row>
    <row r="35" spans="1:2" ht="19.5" customHeight="1">
      <c r="A35" s="27" t="s">
        <v>3769</v>
      </c>
      <c r="B35" s="30"/>
    </row>
    <row r="36" spans="1:2" ht="19.5" customHeight="1">
      <c r="A36" s="27" t="s">
        <v>3771</v>
      </c>
      <c r="B36" s="30"/>
    </row>
    <row r="37" spans="1:2" ht="19.5" customHeight="1">
      <c r="A37" s="32" t="s">
        <v>3773</v>
      </c>
      <c r="B37" s="33"/>
    </row>
    <row r="38" spans="1:2" ht="19.5" customHeight="1">
      <c r="A38" s="34" t="s">
        <v>3775</v>
      </c>
      <c r="B38" s="30"/>
    </row>
    <row r="39" spans="1:2" ht="19.5" customHeight="1">
      <c r="A39" s="34" t="s">
        <v>3777</v>
      </c>
      <c r="B39" s="30"/>
    </row>
    <row r="40" spans="1:2" ht="19.5" customHeight="1">
      <c r="A40" s="34" t="s">
        <v>3779</v>
      </c>
      <c r="B40" s="30"/>
    </row>
    <row r="41" spans="1:2" ht="19.5" customHeight="1">
      <c r="A41" s="27" t="s">
        <v>3781</v>
      </c>
      <c r="B41" s="30"/>
    </row>
    <row r="42" spans="1:2" ht="19.5" customHeight="1">
      <c r="A42" s="27"/>
      <c r="B42" s="30"/>
    </row>
    <row r="43" spans="1:2" ht="19.5" customHeight="1">
      <c r="A43" s="40" t="s">
        <v>3784</v>
      </c>
      <c r="B43" s="33"/>
    </row>
    <row r="44" spans="1:2" ht="19.5" customHeight="1">
      <c r="A44" s="36" t="s">
        <v>3786</v>
      </c>
      <c r="B44" s="30"/>
    </row>
    <row r="45" spans="1:2" ht="19.5" customHeight="1">
      <c r="A45" s="36" t="s">
        <v>3788</v>
      </c>
      <c r="B45" s="30"/>
    </row>
    <row r="46" spans="1:2" ht="19.5" customHeight="1">
      <c r="A46" s="27" t="s">
        <v>3790</v>
      </c>
      <c r="B46" s="30"/>
    </row>
    <row r="47" spans="1:2" ht="19.5" customHeight="1">
      <c r="A47" s="27" t="s">
        <v>3792</v>
      </c>
      <c r="B47" s="30"/>
    </row>
    <row r="48" spans="1:2" ht="19.5" customHeight="1">
      <c r="A48" s="29"/>
      <c r="B48" s="30"/>
    </row>
    <row r="49" ht="14.25">
      <c r="B49" s="37"/>
    </row>
    <row r="50" ht="14.25">
      <c r="B50" s="37"/>
    </row>
    <row r="51" ht="14.25">
      <c r="B51" s="37"/>
    </row>
    <row r="52" ht="14.25">
      <c r="B52" s="37"/>
    </row>
    <row r="53" ht="14.25">
      <c r="B53" s="37"/>
    </row>
    <row r="54" ht="14.25">
      <c r="B54" s="37"/>
    </row>
    <row r="55" ht="14.25">
      <c r="B55" s="37"/>
    </row>
    <row r="56" ht="14.25">
      <c r="B56" s="37"/>
    </row>
    <row r="57" ht="14.25">
      <c r="B57" s="37"/>
    </row>
    <row r="58" ht="14.25">
      <c r="B58" s="37"/>
    </row>
    <row r="59" ht="14.25">
      <c r="B59" s="37"/>
    </row>
    <row r="60" ht="14.25">
      <c r="B60" s="37"/>
    </row>
    <row r="61" ht="14.25">
      <c r="B61" s="37"/>
    </row>
    <row r="62" ht="14.25">
      <c r="B62" s="37"/>
    </row>
    <row r="63" ht="14.25">
      <c r="B63" s="37"/>
    </row>
    <row r="64" ht="14.25">
      <c r="B64" s="37"/>
    </row>
    <row r="65" ht="14.25">
      <c r="B65" s="37"/>
    </row>
    <row r="66" ht="14.25">
      <c r="B66" s="37"/>
    </row>
    <row r="67" ht="14.25">
      <c r="B67" s="37"/>
    </row>
    <row r="68" ht="14.25">
      <c r="B68" s="37"/>
    </row>
    <row r="69" ht="14.25">
      <c r="B69" s="37"/>
    </row>
    <row r="70" ht="14.25">
      <c r="B70" s="37"/>
    </row>
    <row r="71" ht="14.25">
      <c r="B71" s="37"/>
    </row>
    <row r="72" ht="14.25">
      <c r="B72" s="37"/>
    </row>
    <row r="73" ht="14.25">
      <c r="B73" s="37"/>
    </row>
    <row r="74" ht="14.25">
      <c r="B74" s="37"/>
    </row>
    <row r="75" ht="14.25">
      <c r="B75" s="37"/>
    </row>
    <row r="76" ht="14.25">
      <c r="B76" s="37"/>
    </row>
    <row r="77" ht="14.25">
      <c r="B77" s="37"/>
    </row>
    <row r="78" ht="14.25">
      <c r="B78" s="37"/>
    </row>
    <row r="79" ht="14.25">
      <c r="B79" s="37"/>
    </row>
    <row r="80" ht="14.25">
      <c r="B80" s="37"/>
    </row>
    <row r="81" ht="14.25">
      <c r="B81" s="37"/>
    </row>
    <row r="82" ht="14.25">
      <c r="B82" s="37"/>
    </row>
    <row r="83" ht="14.25">
      <c r="B83" s="37"/>
    </row>
    <row r="84" ht="14.25">
      <c r="B84" s="37"/>
    </row>
    <row r="85" ht="14.25">
      <c r="B85" s="37"/>
    </row>
  </sheetData>
  <sheetProtection/>
  <mergeCells count="1">
    <mergeCell ref="A2:B2"/>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HY52"/>
  <sheetViews>
    <sheetView workbookViewId="0" topLeftCell="A1">
      <selection activeCell="G16" sqref="G16"/>
    </sheetView>
  </sheetViews>
  <sheetFormatPr defaultColWidth="9.125" defaultRowHeight="14.25"/>
  <cols>
    <col min="1" max="1" width="53.375" style="0" customWidth="1"/>
    <col min="2" max="2" width="20.25390625" style="0" customWidth="1"/>
  </cols>
  <sheetData>
    <row r="1" spans="1:233" ht="14.25">
      <c r="A1" s="12"/>
      <c r="B1" s="13"/>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row>
    <row r="2" spans="1:2" ht="22.5">
      <c r="A2" s="14" t="s">
        <v>3794</v>
      </c>
      <c r="B2" s="15"/>
    </row>
    <row r="3" spans="1:233" ht="14.25">
      <c r="A3" s="16"/>
      <c r="B3" s="17" t="s">
        <v>709</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row>
    <row r="4" spans="1:233" ht="14.25">
      <c r="A4" s="19" t="s">
        <v>2918</v>
      </c>
      <c r="B4" s="20" t="s">
        <v>3714</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row>
    <row r="5" spans="1:233" ht="19.5" customHeight="1">
      <c r="A5" s="21" t="s">
        <v>3716</v>
      </c>
      <c r="B5" s="20">
        <f>B18+B23</f>
        <v>22914</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row>
    <row r="6" spans="1:233" ht="19.5" customHeight="1">
      <c r="A6" s="21" t="s">
        <v>3718</v>
      </c>
      <c r="B6" s="22"/>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row>
    <row r="7" spans="1:2" ht="19.5" customHeight="1">
      <c r="A7" s="24" t="s">
        <v>3720</v>
      </c>
      <c r="B7" s="25"/>
    </row>
    <row r="8" spans="1:2" ht="19.5" customHeight="1">
      <c r="A8" s="24" t="s">
        <v>3722</v>
      </c>
      <c r="B8" s="25"/>
    </row>
    <row r="9" spans="1:2" ht="19.5" customHeight="1">
      <c r="A9" s="24" t="s">
        <v>3724</v>
      </c>
      <c r="B9" s="25"/>
    </row>
    <row r="10" spans="1:2" ht="19.5" customHeight="1">
      <c r="A10" s="26" t="s">
        <v>3726</v>
      </c>
      <c r="B10" s="25"/>
    </row>
    <row r="11" spans="1:2" ht="19.5" customHeight="1">
      <c r="A11" s="24" t="s">
        <v>3728</v>
      </c>
      <c r="B11" s="25"/>
    </row>
    <row r="12" spans="1:2" ht="19.5" customHeight="1">
      <c r="A12" s="27"/>
      <c r="B12" s="25"/>
    </row>
    <row r="13" spans="1:2" ht="19.5" customHeight="1">
      <c r="A13" s="28" t="s">
        <v>3731</v>
      </c>
      <c r="B13" s="22"/>
    </row>
    <row r="14" spans="1:2" ht="19.5" customHeight="1">
      <c r="A14" s="29" t="s">
        <v>3720</v>
      </c>
      <c r="B14" s="30"/>
    </row>
    <row r="15" spans="1:2" ht="19.5" customHeight="1">
      <c r="A15" s="31" t="s">
        <v>3734</v>
      </c>
      <c r="B15" s="30"/>
    </row>
    <row r="16" spans="1:2" ht="19.5" customHeight="1">
      <c r="A16" s="31" t="s">
        <v>3736</v>
      </c>
      <c r="B16" s="30"/>
    </row>
    <row r="17" spans="1:2" ht="19.5" customHeight="1">
      <c r="A17" s="31" t="s">
        <v>3738</v>
      </c>
      <c r="B17" s="30"/>
    </row>
    <row r="18" spans="1:2" ht="19.5" customHeight="1">
      <c r="A18" s="32" t="s">
        <v>3740</v>
      </c>
      <c r="B18" s="33">
        <f>SUM(B19:B22)</f>
        <v>22914</v>
      </c>
    </row>
    <row r="19" spans="1:2" ht="19.5" customHeight="1">
      <c r="A19" s="24" t="s">
        <v>3742</v>
      </c>
      <c r="B19" s="30">
        <v>22882</v>
      </c>
    </row>
    <row r="20" spans="1:2" ht="19.5" customHeight="1">
      <c r="A20" s="24" t="s">
        <v>3744</v>
      </c>
      <c r="B20" s="33"/>
    </row>
    <row r="21" spans="1:2" ht="19.5" customHeight="1">
      <c r="A21" s="24" t="s">
        <v>3746</v>
      </c>
      <c r="B21" s="30"/>
    </row>
    <row r="22" spans="1:2" ht="19.5" customHeight="1">
      <c r="A22" s="26" t="s">
        <v>3748</v>
      </c>
      <c r="B22" s="30">
        <v>32</v>
      </c>
    </row>
    <row r="23" spans="1:2" ht="19.5" customHeight="1">
      <c r="A23" s="32" t="s">
        <v>3750</v>
      </c>
      <c r="B23" s="33">
        <f>SUM(B24:B27)</f>
        <v>0</v>
      </c>
    </row>
    <row r="24" spans="1:2" ht="19.5" customHeight="1">
      <c r="A24" s="24" t="s">
        <v>3752</v>
      </c>
      <c r="B24" s="30"/>
    </row>
    <row r="25" spans="1:2" ht="19.5" customHeight="1">
      <c r="A25" s="24" t="s">
        <v>3754</v>
      </c>
      <c r="B25" s="30"/>
    </row>
    <row r="26" spans="1:2" ht="19.5" customHeight="1">
      <c r="A26" s="24" t="s">
        <v>3746</v>
      </c>
      <c r="B26" s="30"/>
    </row>
    <row r="27" spans="1:2" ht="19.5" customHeight="1">
      <c r="A27" s="26" t="s">
        <v>3757</v>
      </c>
      <c r="B27" s="30"/>
    </row>
    <row r="28" spans="1:2" ht="19.5" customHeight="1">
      <c r="A28" s="26"/>
      <c r="B28" s="30"/>
    </row>
    <row r="29" spans="1:2" ht="19.5" customHeight="1">
      <c r="A29" s="26"/>
      <c r="B29" s="30"/>
    </row>
    <row r="30" spans="1:2" ht="19.5" customHeight="1">
      <c r="A30" s="26"/>
      <c r="B30" s="30"/>
    </row>
    <row r="31" spans="1:2" ht="19.5" customHeight="1">
      <c r="A31" s="32" t="s">
        <v>3762</v>
      </c>
      <c r="B31" s="33"/>
    </row>
    <row r="32" spans="1:2" ht="19.5" customHeight="1">
      <c r="A32" s="34" t="s">
        <v>3764</v>
      </c>
      <c r="B32" s="30"/>
    </row>
    <row r="33" spans="1:2" ht="19.5" customHeight="1">
      <c r="A33" s="34" t="s">
        <v>3766</v>
      </c>
      <c r="B33" s="30"/>
    </row>
    <row r="34" spans="1:2" ht="19.5" customHeight="1">
      <c r="A34" s="34" t="s">
        <v>3768</v>
      </c>
      <c r="B34" s="30"/>
    </row>
    <row r="35" spans="1:2" ht="19.5" customHeight="1">
      <c r="A35" s="35" t="s">
        <v>3770</v>
      </c>
      <c r="B35" s="30"/>
    </row>
    <row r="36" spans="1:2" ht="19.5" customHeight="1">
      <c r="A36" s="27" t="s">
        <v>3772</v>
      </c>
      <c r="B36" s="30"/>
    </row>
    <row r="37" spans="1:2" ht="19.5" customHeight="1">
      <c r="A37" s="32" t="s">
        <v>3774</v>
      </c>
      <c r="B37" s="33"/>
    </row>
    <row r="38" spans="1:2" ht="19.5" customHeight="1">
      <c r="A38" s="24" t="s">
        <v>3776</v>
      </c>
      <c r="B38" s="30"/>
    </row>
    <row r="39" spans="1:2" ht="19.5" customHeight="1">
      <c r="A39" s="29" t="s">
        <v>3778</v>
      </c>
      <c r="B39" s="30"/>
    </row>
    <row r="40" spans="1:2" ht="19.5" customHeight="1">
      <c r="A40" s="24" t="s">
        <v>3780</v>
      </c>
      <c r="B40" s="30"/>
    </row>
    <row r="41" spans="1:2" ht="19.5" customHeight="1">
      <c r="A41" s="26" t="s">
        <v>3782</v>
      </c>
      <c r="B41" s="30"/>
    </row>
    <row r="42" spans="1:2" ht="19.5" customHeight="1">
      <c r="A42" s="29" t="s">
        <v>3783</v>
      </c>
      <c r="B42" s="30"/>
    </row>
    <row r="43" spans="1:2" ht="19.5" customHeight="1">
      <c r="A43" s="32" t="s">
        <v>3785</v>
      </c>
      <c r="B43" s="33"/>
    </row>
    <row r="44" spans="1:2" ht="19.5" customHeight="1">
      <c r="A44" s="36" t="s">
        <v>3787</v>
      </c>
      <c r="B44" s="30"/>
    </row>
    <row r="45" spans="1:2" ht="19.5" customHeight="1">
      <c r="A45" s="36" t="s">
        <v>3789</v>
      </c>
      <c r="B45" s="30"/>
    </row>
    <row r="46" spans="1:2" ht="19.5" customHeight="1">
      <c r="A46" s="27" t="s">
        <v>3791</v>
      </c>
      <c r="B46" s="30"/>
    </row>
    <row r="47" spans="1:2" ht="19.5" customHeight="1">
      <c r="A47" s="34"/>
      <c r="B47" s="30"/>
    </row>
    <row r="48" spans="1:2" ht="19.5" customHeight="1">
      <c r="A48" s="34"/>
      <c r="B48" s="30"/>
    </row>
    <row r="49" ht="14.25">
      <c r="B49" s="37"/>
    </row>
    <row r="50" ht="14.25">
      <c r="B50" s="37"/>
    </row>
    <row r="51" ht="14.25">
      <c r="B51" s="37"/>
    </row>
    <row r="52" ht="14.25">
      <c r="B52" s="37"/>
    </row>
  </sheetData>
  <sheetProtection/>
  <mergeCells count="1">
    <mergeCell ref="A2:B2"/>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I20"/>
  <sheetViews>
    <sheetView showGridLines="0" showZeros="0" workbookViewId="0" topLeftCell="A1">
      <selection activeCell="F13" sqref="F13"/>
    </sheetView>
  </sheetViews>
  <sheetFormatPr defaultColWidth="9.125" defaultRowHeight="14.25"/>
  <cols>
    <col min="1" max="1" width="22.125" style="1" customWidth="1"/>
    <col min="2" max="2" width="9.875" style="1" customWidth="1"/>
    <col min="3" max="3" width="12.125" style="1" customWidth="1"/>
    <col min="4" max="5" width="13.375" style="1" customWidth="1"/>
    <col min="6" max="7" width="11.75390625" style="1" customWidth="1"/>
    <col min="8" max="8" width="11.00390625" style="1" customWidth="1"/>
    <col min="9" max="9" width="8.125" style="1" customWidth="1"/>
    <col min="10" max="16384" width="9.125" style="2" customWidth="1"/>
  </cols>
  <sheetData>
    <row r="1" spans="1:9" s="1" customFormat="1" ht="33.75" customHeight="1">
      <c r="A1" s="3" t="s">
        <v>3795</v>
      </c>
      <c r="B1" s="3"/>
      <c r="C1" s="3"/>
      <c r="D1" s="3"/>
      <c r="E1" s="3"/>
      <c r="F1" s="3"/>
      <c r="G1" s="3"/>
      <c r="H1" s="3"/>
      <c r="I1" s="3"/>
    </row>
    <row r="2" spans="1:9" s="1" customFormat="1" ht="16.5" customHeight="1">
      <c r="A2" s="4"/>
      <c r="B2" s="4"/>
      <c r="C2" s="4"/>
      <c r="D2" s="4"/>
      <c r="E2" s="4"/>
      <c r="F2" s="4"/>
      <c r="G2" s="4"/>
      <c r="H2" s="4"/>
      <c r="I2" s="4"/>
    </row>
    <row r="3" spans="1:9" s="1" customFormat="1" ht="16.5" customHeight="1">
      <c r="A3" s="5" t="s">
        <v>3796</v>
      </c>
      <c r="B3" s="5"/>
      <c r="C3" s="5"/>
      <c r="D3" s="5"/>
      <c r="E3" s="5"/>
      <c r="F3" s="5"/>
      <c r="G3" s="5"/>
      <c r="H3" s="5"/>
      <c r="I3" s="5"/>
    </row>
    <row r="4" spans="1:9" ht="43.5" customHeight="1">
      <c r="A4" s="6" t="s">
        <v>3797</v>
      </c>
      <c r="B4" s="7" t="s">
        <v>3153</v>
      </c>
      <c r="C4" s="7" t="s">
        <v>3798</v>
      </c>
      <c r="D4" s="7" t="s">
        <v>3799</v>
      </c>
      <c r="E4" s="7" t="s">
        <v>3800</v>
      </c>
      <c r="F4" s="7" t="s">
        <v>3801</v>
      </c>
      <c r="G4" s="7" t="s">
        <v>3802</v>
      </c>
      <c r="H4" s="7" t="s">
        <v>3803</v>
      </c>
      <c r="I4" s="7" t="s">
        <v>3804</v>
      </c>
    </row>
    <row r="5" spans="1:9" ht="16.5" customHeight="1">
      <c r="A5" s="8" t="s">
        <v>3805</v>
      </c>
      <c r="B5" s="9">
        <f aca="true" t="shared" si="0" ref="B5:B19">SUM(C5:I5)</f>
        <v>41799</v>
      </c>
      <c r="C5" s="9">
        <v>0</v>
      </c>
      <c r="D5" s="9">
        <v>41799</v>
      </c>
      <c r="E5" s="9">
        <v>0</v>
      </c>
      <c r="F5" s="9">
        <v>0</v>
      </c>
      <c r="G5" s="9">
        <v>0</v>
      </c>
      <c r="H5" s="9">
        <v>0</v>
      </c>
      <c r="I5" s="9">
        <v>0</v>
      </c>
    </row>
    <row r="6" spans="1:9" ht="16.5" customHeight="1">
      <c r="A6" s="10" t="s">
        <v>3806</v>
      </c>
      <c r="B6" s="9">
        <f t="shared" si="0"/>
        <v>14208</v>
      </c>
      <c r="C6" s="9">
        <v>0</v>
      </c>
      <c r="D6" s="9">
        <v>14208</v>
      </c>
      <c r="E6" s="9">
        <v>0</v>
      </c>
      <c r="F6" s="9">
        <v>0</v>
      </c>
      <c r="G6" s="9">
        <v>0</v>
      </c>
      <c r="H6" s="9">
        <v>0</v>
      </c>
      <c r="I6" s="9">
        <v>0</v>
      </c>
    </row>
    <row r="7" spans="1:9" ht="15" customHeight="1">
      <c r="A7" s="10" t="s">
        <v>3807</v>
      </c>
      <c r="B7" s="9">
        <f t="shared" si="0"/>
        <v>1670</v>
      </c>
      <c r="C7" s="9">
        <v>0</v>
      </c>
      <c r="D7" s="9">
        <v>1670</v>
      </c>
      <c r="E7" s="9">
        <v>0</v>
      </c>
      <c r="F7" s="9">
        <v>0</v>
      </c>
      <c r="G7" s="9">
        <v>0</v>
      </c>
      <c r="H7" s="9">
        <v>0</v>
      </c>
      <c r="I7" s="9">
        <v>0</v>
      </c>
    </row>
    <row r="8" spans="1:9" ht="15" customHeight="1">
      <c r="A8" s="10" t="s">
        <v>3808</v>
      </c>
      <c r="B8" s="9">
        <f t="shared" si="0"/>
        <v>24650</v>
      </c>
      <c r="C8" s="9">
        <v>0</v>
      </c>
      <c r="D8" s="9">
        <v>24650</v>
      </c>
      <c r="E8" s="9">
        <v>0</v>
      </c>
      <c r="F8" s="9">
        <v>0</v>
      </c>
      <c r="G8" s="9">
        <v>0</v>
      </c>
      <c r="H8" s="9">
        <v>0</v>
      </c>
      <c r="I8" s="9">
        <v>0</v>
      </c>
    </row>
    <row r="9" spans="1:9" ht="16.5" customHeight="1">
      <c r="A9" s="10" t="s">
        <v>3809</v>
      </c>
      <c r="B9" s="9">
        <f t="shared" si="0"/>
        <v>1255</v>
      </c>
      <c r="C9" s="9">
        <v>0</v>
      </c>
      <c r="D9" s="9">
        <v>1255</v>
      </c>
      <c r="E9" s="9">
        <v>0</v>
      </c>
      <c r="F9" s="9">
        <v>0</v>
      </c>
      <c r="G9" s="9">
        <v>0</v>
      </c>
      <c r="H9" s="9">
        <v>0</v>
      </c>
      <c r="I9" s="9">
        <v>0</v>
      </c>
    </row>
    <row r="10" spans="1:9" ht="16.5" customHeight="1">
      <c r="A10" s="10" t="s">
        <v>3810</v>
      </c>
      <c r="B10" s="9">
        <f t="shared" si="0"/>
        <v>0</v>
      </c>
      <c r="C10" s="9">
        <v>0</v>
      </c>
      <c r="D10" s="9">
        <v>0</v>
      </c>
      <c r="E10" s="9">
        <v>0</v>
      </c>
      <c r="F10" s="9">
        <v>0</v>
      </c>
      <c r="G10" s="9">
        <v>0</v>
      </c>
      <c r="H10" s="9">
        <v>0</v>
      </c>
      <c r="I10" s="9">
        <v>0</v>
      </c>
    </row>
    <row r="11" spans="1:9" ht="16.5" customHeight="1">
      <c r="A11" s="10" t="s">
        <v>3811</v>
      </c>
      <c r="B11" s="9">
        <f t="shared" si="0"/>
        <v>16</v>
      </c>
      <c r="C11" s="9">
        <v>0</v>
      </c>
      <c r="D11" s="9">
        <v>16</v>
      </c>
      <c r="E11" s="9">
        <v>0</v>
      </c>
      <c r="F11" s="9">
        <v>0</v>
      </c>
      <c r="G11" s="9">
        <v>0</v>
      </c>
      <c r="H11" s="9">
        <v>0</v>
      </c>
      <c r="I11" s="9">
        <v>0</v>
      </c>
    </row>
    <row r="12" spans="1:9" ht="15" customHeight="1">
      <c r="A12" s="10" t="s">
        <v>3812</v>
      </c>
      <c r="B12" s="9">
        <f t="shared" si="0"/>
        <v>0</v>
      </c>
      <c r="C12" s="9">
        <v>0</v>
      </c>
      <c r="D12" s="9">
        <v>0</v>
      </c>
      <c r="E12" s="9">
        <v>0</v>
      </c>
      <c r="F12" s="9">
        <v>0</v>
      </c>
      <c r="G12" s="9">
        <v>0</v>
      </c>
      <c r="H12" s="9">
        <v>0</v>
      </c>
      <c r="I12" s="9">
        <v>0</v>
      </c>
    </row>
    <row r="13" spans="1:9" ht="16.5" customHeight="1">
      <c r="A13" s="8" t="s">
        <v>3813</v>
      </c>
      <c r="B13" s="9">
        <f t="shared" si="0"/>
        <v>22914</v>
      </c>
      <c r="C13" s="9">
        <v>0</v>
      </c>
      <c r="D13" s="9">
        <v>22914</v>
      </c>
      <c r="E13" s="9">
        <v>0</v>
      </c>
      <c r="F13" s="9">
        <v>0</v>
      </c>
      <c r="G13" s="9">
        <v>0</v>
      </c>
      <c r="H13" s="9">
        <v>0</v>
      </c>
      <c r="I13" s="9">
        <v>0</v>
      </c>
    </row>
    <row r="14" spans="1:9" ht="16.5" customHeight="1">
      <c r="A14" s="10" t="s">
        <v>3814</v>
      </c>
      <c r="B14" s="9">
        <f t="shared" si="0"/>
        <v>22882</v>
      </c>
      <c r="C14" s="9">
        <v>0</v>
      </c>
      <c r="D14" s="9">
        <v>22882</v>
      </c>
      <c r="E14" s="9">
        <v>0</v>
      </c>
      <c r="F14" s="9">
        <v>0</v>
      </c>
      <c r="G14" s="9">
        <v>0</v>
      </c>
      <c r="H14" s="9">
        <v>0</v>
      </c>
      <c r="I14" s="9">
        <v>0</v>
      </c>
    </row>
    <row r="15" spans="1:9" ht="16.5" customHeight="1">
      <c r="A15" s="10" t="s">
        <v>3815</v>
      </c>
      <c r="B15" s="9">
        <f t="shared" si="0"/>
        <v>0</v>
      </c>
      <c r="C15" s="9">
        <v>0</v>
      </c>
      <c r="D15" s="9">
        <v>0</v>
      </c>
      <c r="E15" s="9">
        <v>0</v>
      </c>
      <c r="F15" s="9">
        <v>0</v>
      </c>
      <c r="G15" s="9">
        <v>0</v>
      </c>
      <c r="H15" s="9">
        <v>0</v>
      </c>
      <c r="I15" s="9">
        <v>0</v>
      </c>
    </row>
    <row r="16" spans="1:9" ht="16.5" customHeight="1">
      <c r="A16" s="10" t="s">
        <v>3816</v>
      </c>
      <c r="B16" s="9">
        <f t="shared" si="0"/>
        <v>32</v>
      </c>
      <c r="C16" s="9">
        <v>0</v>
      </c>
      <c r="D16" s="9">
        <v>32</v>
      </c>
      <c r="E16" s="9">
        <v>0</v>
      </c>
      <c r="F16" s="9">
        <v>0</v>
      </c>
      <c r="G16" s="9">
        <v>0</v>
      </c>
      <c r="H16" s="9">
        <v>0</v>
      </c>
      <c r="I16" s="9">
        <v>0</v>
      </c>
    </row>
    <row r="17" spans="1:9" ht="15" customHeight="1">
      <c r="A17" s="10" t="s">
        <v>3817</v>
      </c>
      <c r="B17" s="9">
        <f t="shared" si="0"/>
        <v>0</v>
      </c>
      <c r="C17" s="9">
        <v>0</v>
      </c>
      <c r="D17" s="9">
        <v>0</v>
      </c>
      <c r="E17" s="9">
        <v>0</v>
      </c>
      <c r="F17" s="9">
        <v>0</v>
      </c>
      <c r="G17" s="9">
        <v>0</v>
      </c>
      <c r="H17" s="9">
        <v>0</v>
      </c>
      <c r="I17" s="9">
        <v>0</v>
      </c>
    </row>
    <row r="18" spans="1:9" ht="16.5" customHeight="1">
      <c r="A18" s="8" t="s">
        <v>3818</v>
      </c>
      <c r="B18" s="9">
        <f t="shared" si="0"/>
        <v>18885</v>
      </c>
      <c r="C18" s="9">
        <f aca="true" t="shared" si="1" ref="C18:I18">SUM(C5)-SUM(C13)</f>
        <v>0</v>
      </c>
      <c r="D18" s="9">
        <f t="shared" si="1"/>
        <v>18885</v>
      </c>
      <c r="E18" s="9">
        <f t="shared" si="1"/>
        <v>0</v>
      </c>
      <c r="F18" s="9">
        <f t="shared" si="1"/>
        <v>0</v>
      </c>
      <c r="G18" s="9">
        <f t="shared" si="1"/>
        <v>0</v>
      </c>
      <c r="H18" s="9">
        <f t="shared" si="1"/>
        <v>0</v>
      </c>
      <c r="I18" s="9">
        <f t="shared" si="1"/>
        <v>0</v>
      </c>
    </row>
    <row r="19" spans="1:9" ht="16.5" customHeight="1">
      <c r="A19" s="8" t="s">
        <v>3819</v>
      </c>
      <c r="B19" s="9">
        <f t="shared" si="0"/>
        <v>73582</v>
      </c>
      <c r="C19" s="9">
        <v>0</v>
      </c>
      <c r="D19" s="9">
        <v>73582</v>
      </c>
      <c r="E19" s="9">
        <v>0</v>
      </c>
      <c r="F19" s="9">
        <v>0</v>
      </c>
      <c r="G19" s="9">
        <v>0</v>
      </c>
      <c r="H19" s="9">
        <v>0</v>
      </c>
      <c r="I19" s="9">
        <v>0</v>
      </c>
    </row>
    <row r="20" spans="1:9" s="1" customFormat="1" ht="19.5" customHeight="1">
      <c r="A20" s="11" t="s">
        <v>3819</v>
      </c>
      <c r="B20" s="9">
        <v>93462</v>
      </c>
      <c r="C20" s="9">
        <v>0</v>
      </c>
      <c r="D20" s="9">
        <v>55953</v>
      </c>
      <c r="E20" s="9">
        <v>0</v>
      </c>
      <c r="F20" s="9">
        <v>0</v>
      </c>
      <c r="G20" s="9"/>
      <c r="H20" s="9">
        <v>0</v>
      </c>
      <c r="I20" s="9">
        <v>0</v>
      </c>
    </row>
    <row r="21" s="1" customFormat="1" ht="16.5" customHeight="1"/>
  </sheetData>
  <sheetProtection/>
  <mergeCells count="3">
    <mergeCell ref="A1:I1"/>
    <mergeCell ref="A2:I2"/>
    <mergeCell ref="A3:I3"/>
  </mergeCells>
  <printOptions gridLines="1" horizontalCentered="1"/>
  <pageMargins left="1.03" right="0.88" top="1" bottom="1" header="0.19" footer="0"/>
  <pageSetup blackAndWhite="1" fitToHeight="2" horizontalDpi="600" verticalDpi="600" orientation="landscape" scale="90"/>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F40"/>
  <sheetViews>
    <sheetView showGridLines="0" showZeros="0" workbookViewId="0" topLeftCell="A31">
      <selection activeCell="H17" sqref="H17"/>
    </sheetView>
  </sheetViews>
  <sheetFormatPr defaultColWidth="9.00390625" defaultRowHeight="14.25"/>
  <cols>
    <col min="1" max="1" width="5.375" style="101" customWidth="1"/>
    <col min="2" max="2" width="47.25390625" style="251" customWidth="1"/>
    <col min="3" max="3" width="14.25390625" style="251" customWidth="1"/>
    <col min="4" max="4" width="26.75390625" style="101" customWidth="1"/>
    <col min="5" max="16384" width="9.00390625" style="101" customWidth="1"/>
  </cols>
  <sheetData>
    <row r="1" spans="1:5" ht="18" customHeight="1">
      <c r="A1" s="252"/>
      <c r="B1" s="253"/>
      <c r="C1" s="254"/>
      <c r="D1" s="255"/>
      <c r="E1" s="256"/>
    </row>
    <row r="2" spans="1:5" s="249" customFormat="1" ht="20.25">
      <c r="A2" s="257" t="s">
        <v>1756</v>
      </c>
      <c r="B2" s="257"/>
      <c r="C2" s="257"/>
      <c r="D2" s="257"/>
      <c r="E2" s="257"/>
    </row>
    <row r="3" spans="1:5" ht="20.25" customHeight="1">
      <c r="A3" s="252"/>
      <c r="B3" s="253"/>
      <c r="C3" s="258" t="s">
        <v>1757</v>
      </c>
      <c r="D3" s="258"/>
      <c r="E3" s="258"/>
    </row>
    <row r="4" spans="1:4" ht="6.75" customHeight="1">
      <c r="A4" s="256"/>
      <c r="B4" s="259"/>
      <c r="C4" s="259"/>
      <c r="D4" s="256"/>
    </row>
    <row r="5" spans="1:5" s="250" customFormat="1" ht="18" customHeight="1">
      <c r="A5" s="260" t="s">
        <v>1758</v>
      </c>
      <c r="B5" s="261" t="s">
        <v>710</v>
      </c>
      <c r="C5" s="261" t="s">
        <v>1759</v>
      </c>
      <c r="D5" s="261" t="s">
        <v>710</v>
      </c>
      <c r="E5" s="261" t="s">
        <v>1759</v>
      </c>
    </row>
    <row r="6" spans="1:5" s="250" customFormat="1" ht="18" customHeight="1">
      <c r="A6" s="260"/>
      <c r="B6" s="262" t="s">
        <v>1760</v>
      </c>
      <c r="C6" s="263">
        <f>C7+C8+C28+C29+C30+C32+C31</f>
        <v>659707</v>
      </c>
      <c r="D6" s="262" t="s">
        <v>1761</v>
      </c>
      <c r="E6" s="264">
        <f>E7+E8+E11+E12+E14+E15+E13</f>
        <v>657037</v>
      </c>
    </row>
    <row r="7" spans="1:5" s="250" customFormat="1" ht="18" customHeight="1">
      <c r="A7" s="260"/>
      <c r="B7" s="265" t="s">
        <v>1762</v>
      </c>
      <c r="C7" s="261">
        <v>47068</v>
      </c>
      <c r="D7" s="265" t="s">
        <v>1763</v>
      </c>
      <c r="E7" s="266">
        <v>518589</v>
      </c>
    </row>
    <row r="8" spans="1:5" s="250" customFormat="1" ht="18" customHeight="1">
      <c r="A8" s="260"/>
      <c r="B8" s="265" t="s">
        <v>1764</v>
      </c>
      <c r="C8" s="267">
        <f>SUM(C9:C27)</f>
        <v>284852</v>
      </c>
      <c r="D8" s="265" t="s">
        <v>1765</v>
      </c>
      <c r="E8" s="268">
        <f>E9+E10</f>
        <v>57756</v>
      </c>
    </row>
    <row r="9" spans="1:6" s="250" customFormat="1" ht="18" customHeight="1">
      <c r="A9" s="260"/>
      <c r="B9" s="269" t="s">
        <v>1766</v>
      </c>
      <c r="C9" s="270">
        <v>13535</v>
      </c>
      <c r="D9" s="203" t="s">
        <v>1767</v>
      </c>
      <c r="E9" s="90">
        <v>6604</v>
      </c>
      <c r="F9" s="271"/>
    </row>
    <row r="10" spans="1:6" s="250" customFormat="1" ht="18" customHeight="1">
      <c r="A10" s="260"/>
      <c r="B10" s="269" t="s">
        <v>1768</v>
      </c>
      <c r="C10" s="272">
        <v>45891</v>
      </c>
      <c r="D10" s="203" t="s">
        <v>1769</v>
      </c>
      <c r="E10" s="90">
        <v>51152</v>
      </c>
      <c r="F10" s="271"/>
    </row>
    <row r="11" spans="1:6" s="250" customFormat="1" ht="18" customHeight="1">
      <c r="A11" s="260"/>
      <c r="B11" s="265" t="s">
        <v>1770</v>
      </c>
      <c r="C11" s="272">
        <v>20185</v>
      </c>
      <c r="D11" s="265" t="s">
        <v>1771</v>
      </c>
      <c r="E11" s="261">
        <v>52612</v>
      </c>
      <c r="F11" s="271"/>
    </row>
    <row r="12" spans="1:5" s="250" customFormat="1" ht="18" customHeight="1">
      <c r="A12" s="260"/>
      <c r="B12" s="269" t="s">
        <v>1772</v>
      </c>
      <c r="C12" s="272">
        <v>6190</v>
      </c>
      <c r="D12" s="265" t="s">
        <v>1773</v>
      </c>
      <c r="E12" s="261">
        <v>156</v>
      </c>
    </row>
    <row r="13" spans="1:5" s="250" customFormat="1" ht="18" customHeight="1">
      <c r="A13" s="260"/>
      <c r="B13" s="269" t="s">
        <v>1774</v>
      </c>
      <c r="C13" s="272">
        <v>21077</v>
      </c>
      <c r="D13" s="265" t="s">
        <v>1775</v>
      </c>
      <c r="E13" s="261">
        <v>27854</v>
      </c>
    </row>
    <row r="14" spans="1:5" s="250" customFormat="1" ht="18" customHeight="1">
      <c r="A14" s="260"/>
      <c r="B14" s="273" t="s">
        <v>1776</v>
      </c>
      <c r="C14" s="266">
        <v>2139</v>
      </c>
      <c r="D14" s="265" t="s">
        <v>1777</v>
      </c>
      <c r="E14" s="261">
        <v>70</v>
      </c>
    </row>
    <row r="15" spans="1:5" s="250" customFormat="1" ht="18" customHeight="1">
      <c r="A15" s="260"/>
      <c r="B15" s="269" t="s">
        <v>1778</v>
      </c>
      <c r="C15" s="274">
        <v>28263</v>
      </c>
      <c r="D15" s="265"/>
      <c r="E15" s="261"/>
    </row>
    <row r="16" spans="1:5" s="250" customFormat="1" ht="18" customHeight="1">
      <c r="A16" s="260"/>
      <c r="B16" s="275" t="s">
        <v>1779</v>
      </c>
      <c r="C16" s="205">
        <v>2021</v>
      </c>
      <c r="D16" s="265"/>
      <c r="E16" s="261"/>
    </row>
    <row r="17" spans="1:5" s="250" customFormat="1" ht="18" customHeight="1">
      <c r="A17" s="260"/>
      <c r="B17" s="269" t="s">
        <v>1780</v>
      </c>
      <c r="C17" s="276">
        <v>3467</v>
      </c>
      <c r="D17" s="265"/>
      <c r="E17" s="261"/>
    </row>
    <row r="18" spans="1:5" s="250" customFormat="1" ht="18" customHeight="1">
      <c r="A18" s="260"/>
      <c r="B18" s="269" t="s">
        <v>1781</v>
      </c>
      <c r="C18" s="277">
        <v>24280</v>
      </c>
      <c r="D18" s="265"/>
      <c r="E18" s="261"/>
    </row>
    <row r="19" spans="1:5" s="250" customFormat="1" ht="18" customHeight="1">
      <c r="A19" s="260"/>
      <c r="B19" s="278" t="s">
        <v>1782</v>
      </c>
      <c r="C19" s="277">
        <v>470</v>
      </c>
      <c r="D19" s="279"/>
      <c r="E19" s="280"/>
    </row>
    <row r="20" spans="1:5" s="250" customFormat="1" ht="18" customHeight="1">
      <c r="A20" s="260"/>
      <c r="B20" s="281" t="s">
        <v>1783</v>
      </c>
      <c r="C20" s="209">
        <v>39568</v>
      </c>
      <c r="D20" s="279"/>
      <c r="E20" s="280"/>
    </row>
    <row r="21" spans="1:5" s="250" customFormat="1" ht="18" customHeight="1">
      <c r="A21" s="260"/>
      <c r="B21" s="282" t="s">
        <v>1784</v>
      </c>
      <c r="C21" s="209">
        <v>56794</v>
      </c>
      <c r="D21" s="279"/>
      <c r="E21" s="280"/>
    </row>
    <row r="22" spans="1:5" s="250" customFormat="1" ht="18" customHeight="1">
      <c r="A22" s="260"/>
      <c r="B22" s="282" t="s">
        <v>1785</v>
      </c>
      <c r="C22" s="209">
        <v>1581</v>
      </c>
      <c r="D22" s="279"/>
      <c r="E22" s="280"/>
    </row>
    <row r="23" spans="1:5" s="250" customFormat="1" ht="18" customHeight="1">
      <c r="A23" s="260"/>
      <c r="B23" s="282" t="s">
        <v>1786</v>
      </c>
      <c r="C23" s="209">
        <v>11726</v>
      </c>
      <c r="D23" s="279"/>
      <c r="E23" s="280"/>
    </row>
    <row r="24" spans="1:5" s="250" customFormat="1" ht="18" customHeight="1">
      <c r="A24" s="260"/>
      <c r="B24" s="282" t="s">
        <v>1787</v>
      </c>
      <c r="C24" s="209">
        <v>2402</v>
      </c>
      <c r="D24" s="279"/>
      <c r="E24" s="280"/>
    </row>
    <row r="25" spans="1:5" s="250" customFormat="1" ht="18" customHeight="1">
      <c r="A25" s="260"/>
      <c r="B25" s="282" t="s">
        <v>1788</v>
      </c>
      <c r="C25" s="209">
        <v>608</v>
      </c>
      <c r="D25" s="262" t="s">
        <v>1789</v>
      </c>
      <c r="E25" s="263">
        <f>E26</f>
        <v>2670</v>
      </c>
    </row>
    <row r="26" spans="1:5" s="250" customFormat="1" ht="18" customHeight="1">
      <c r="A26" s="260"/>
      <c r="B26" s="282" t="s">
        <v>1790</v>
      </c>
      <c r="C26" s="209">
        <v>108</v>
      </c>
      <c r="D26" s="283" t="s">
        <v>1791</v>
      </c>
      <c r="E26" s="266">
        <v>2670</v>
      </c>
    </row>
    <row r="27" spans="1:5" s="250" customFormat="1" ht="18" customHeight="1">
      <c r="A27" s="260"/>
      <c r="B27" s="269" t="s">
        <v>1792</v>
      </c>
      <c r="C27" s="284">
        <v>4547</v>
      </c>
      <c r="D27" s="283"/>
      <c r="E27" s="285"/>
    </row>
    <row r="28" spans="1:5" s="250" customFormat="1" ht="18" customHeight="1">
      <c r="A28" s="260"/>
      <c r="B28" s="265" t="s">
        <v>1793</v>
      </c>
      <c r="C28" s="277">
        <v>5358</v>
      </c>
      <c r="D28" s="262"/>
      <c r="E28" s="263"/>
    </row>
    <row r="29" spans="1:5" s="250" customFormat="1" ht="18" customHeight="1">
      <c r="A29" s="260"/>
      <c r="B29" s="265" t="s">
        <v>1794</v>
      </c>
      <c r="C29" s="277">
        <v>60665</v>
      </c>
      <c r="D29" s="286"/>
      <c r="E29" s="287"/>
    </row>
    <row r="30" spans="1:5" s="250" customFormat="1" ht="18" customHeight="1">
      <c r="A30" s="260"/>
      <c r="B30" s="269" t="s">
        <v>1795</v>
      </c>
      <c r="C30" s="284">
        <v>125157</v>
      </c>
      <c r="D30" s="288"/>
      <c r="E30" s="266"/>
    </row>
    <row r="31" spans="1:5" s="250" customFormat="1" ht="18" customHeight="1">
      <c r="A31" s="260"/>
      <c r="B31" s="269" t="s">
        <v>1796</v>
      </c>
      <c r="C31" s="277">
        <v>526</v>
      </c>
      <c r="D31" s="288"/>
      <c r="E31" s="266"/>
    </row>
    <row r="32" spans="1:5" s="250" customFormat="1" ht="18" customHeight="1">
      <c r="A32" s="260"/>
      <c r="B32" s="265" t="s">
        <v>1797</v>
      </c>
      <c r="C32" s="277">
        <v>136081</v>
      </c>
      <c r="D32" s="288"/>
      <c r="E32" s="266"/>
    </row>
    <row r="33" spans="1:5" s="250" customFormat="1" ht="18" customHeight="1">
      <c r="A33" s="289"/>
      <c r="B33" s="290"/>
      <c r="C33" s="291"/>
      <c r="D33" s="292"/>
      <c r="E33" s="292"/>
    </row>
    <row r="34" spans="1:5" s="250" customFormat="1" ht="18" customHeight="1">
      <c r="A34" s="260" t="s">
        <v>1798</v>
      </c>
      <c r="B34" s="286" t="s">
        <v>1760</v>
      </c>
      <c r="C34" s="293">
        <f>SUM(C35:C39)</f>
        <v>444017</v>
      </c>
      <c r="D34" s="286" t="s">
        <v>1761</v>
      </c>
      <c r="E34" s="287">
        <f>SUM(E35:E39)</f>
        <v>443877</v>
      </c>
    </row>
    <row r="35" spans="1:5" s="250" customFormat="1" ht="18" customHeight="1">
      <c r="A35" s="260"/>
      <c r="B35" s="288" t="s">
        <v>1762</v>
      </c>
      <c r="C35" s="266">
        <v>286924</v>
      </c>
      <c r="D35" s="288" t="s">
        <v>1763</v>
      </c>
      <c r="E35" s="266">
        <v>328117</v>
      </c>
    </row>
    <row r="36" spans="1:5" s="250" customFormat="1" ht="18" customHeight="1">
      <c r="A36" s="260"/>
      <c r="B36" s="283" t="s">
        <v>1799</v>
      </c>
      <c r="C36" s="266">
        <v>1492</v>
      </c>
      <c r="D36" s="288" t="s">
        <v>1800</v>
      </c>
      <c r="E36" s="266">
        <v>2981</v>
      </c>
    </row>
    <row r="37" spans="1:5" s="250" customFormat="1" ht="18" customHeight="1">
      <c r="A37" s="260"/>
      <c r="B37" s="283" t="s">
        <v>1801</v>
      </c>
      <c r="C37" s="294">
        <v>19631</v>
      </c>
      <c r="D37" s="288" t="s">
        <v>1802</v>
      </c>
      <c r="E37" s="266">
        <v>52756</v>
      </c>
    </row>
    <row r="38" spans="1:5" s="250" customFormat="1" ht="18" customHeight="1">
      <c r="A38" s="260"/>
      <c r="B38" s="86" t="s">
        <v>1803</v>
      </c>
      <c r="C38" s="266">
        <v>156</v>
      </c>
      <c r="D38" s="288" t="s">
        <v>1804</v>
      </c>
      <c r="E38" s="294">
        <v>24939</v>
      </c>
    </row>
    <row r="39" spans="1:5" s="250" customFormat="1" ht="18" customHeight="1">
      <c r="A39" s="260"/>
      <c r="B39" s="283" t="s">
        <v>1805</v>
      </c>
      <c r="C39" s="87">
        <v>135814</v>
      </c>
      <c r="D39" s="295" t="s">
        <v>1806</v>
      </c>
      <c r="E39" s="296">
        <v>35084</v>
      </c>
    </row>
    <row r="40" spans="1:5" s="250" customFormat="1" ht="18" customHeight="1">
      <c r="A40" s="260"/>
      <c r="B40" s="293"/>
      <c r="C40" s="293"/>
      <c r="D40" s="286" t="s">
        <v>1789</v>
      </c>
      <c r="E40" s="293">
        <v>140</v>
      </c>
    </row>
  </sheetData>
  <sheetProtection/>
  <protectedRanges>
    <protectedRange password="CC35" sqref="C20:C25" name="区域1"/>
    <protectedRange password="CC35" sqref="C26" name="区域1_1_1"/>
  </protectedRanges>
  <mergeCells count="4">
    <mergeCell ref="A2:E2"/>
    <mergeCell ref="C3:E3"/>
    <mergeCell ref="A5:A32"/>
    <mergeCell ref="A34:A40"/>
  </mergeCells>
  <printOptions gridLines="1"/>
  <pageMargins left="1.89" right="0.74" top="0.81" bottom="1" header="0.22" footer="0"/>
  <pageSetup blackAndWhite="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2:C35"/>
  <sheetViews>
    <sheetView workbookViewId="0" topLeftCell="A1">
      <selection activeCell="G17" sqref="G17"/>
    </sheetView>
  </sheetViews>
  <sheetFormatPr defaultColWidth="9.00390625" defaultRowHeight="14.25"/>
  <cols>
    <col min="1" max="1" width="25.50390625" style="0" customWidth="1"/>
    <col min="2" max="2" width="15.75390625" style="0" customWidth="1"/>
    <col min="3" max="3" width="22.375" style="0" customWidth="1"/>
  </cols>
  <sheetData>
    <row r="2" spans="1:3" ht="20.25">
      <c r="A2" s="186" t="s">
        <v>1807</v>
      </c>
      <c r="B2" s="186"/>
      <c r="C2" s="186"/>
    </row>
    <row r="5" spans="2:3" s="235" customFormat="1" ht="16.5" customHeight="1">
      <c r="B5" s="5" t="s">
        <v>1808</v>
      </c>
      <c r="C5" s="5"/>
    </row>
    <row r="6" spans="1:3" s="101" customFormat="1" ht="31.5" customHeight="1">
      <c r="A6" s="222" t="s">
        <v>1809</v>
      </c>
      <c r="B6" s="223" t="s">
        <v>3</v>
      </c>
      <c r="C6" s="236" t="s">
        <v>1810</v>
      </c>
    </row>
    <row r="7" spans="1:3" s="2" customFormat="1" ht="20.25" customHeight="1">
      <c r="A7" s="237" t="s">
        <v>53</v>
      </c>
      <c r="B7" s="238">
        <f>SUM(B8,B23)</f>
        <v>47068</v>
      </c>
      <c r="C7" s="239"/>
    </row>
    <row r="8" spans="1:3" s="2" customFormat="1" ht="20.25" customHeight="1">
      <c r="A8" s="240" t="s">
        <v>4</v>
      </c>
      <c r="B8" s="241">
        <f>SUM(B9:B10,B11,B12:B22)</f>
        <v>3879</v>
      </c>
      <c r="C8" s="239"/>
    </row>
    <row r="9" spans="1:3" s="2" customFormat="1" ht="20.25" customHeight="1">
      <c r="A9" s="240" t="s">
        <v>6</v>
      </c>
      <c r="B9" s="242">
        <v>69</v>
      </c>
      <c r="C9" s="239"/>
    </row>
    <row r="10" spans="1:3" s="2" customFormat="1" ht="20.25" customHeight="1">
      <c r="A10" s="240" t="s">
        <v>8</v>
      </c>
      <c r="B10" s="243">
        <v>653</v>
      </c>
      <c r="C10" s="239"/>
    </row>
    <row r="11" spans="1:3" s="2" customFormat="1" ht="20.25" customHeight="1">
      <c r="A11" s="240" t="s">
        <v>10</v>
      </c>
      <c r="B11" s="243">
        <v>137</v>
      </c>
      <c r="C11" s="239"/>
    </row>
    <row r="12" spans="1:3" s="2" customFormat="1" ht="20.25" customHeight="1">
      <c r="A12" s="240" t="s">
        <v>1811</v>
      </c>
      <c r="B12" s="243">
        <v>0</v>
      </c>
      <c r="C12" s="239"/>
    </row>
    <row r="13" spans="1:3" s="2" customFormat="1" ht="20.25" customHeight="1">
      <c r="A13" s="240" t="s">
        <v>1812</v>
      </c>
      <c r="B13" s="243">
        <v>662</v>
      </c>
      <c r="C13" s="239"/>
    </row>
    <row r="14" spans="1:3" s="2" customFormat="1" ht="20.25" customHeight="1">
      <c r="A14" s="240" t="s">
        <v>16</v>
      </c>
      <c r="B14" s="243">
        <v>127</v>
      </c>
      <c r="C14" s="239"/>
    </row>
    <row r="15" spans="1:3" s="2" customFormat="1" ht="20.25" customHeight="1">
      <c r="A15" s="240" t="s">
        <v>18</v>
      </c>
      <c r="B15" s="243">
        <v>161</v>
      </c>
      <c r="C15" s="239"/>
    </row>
    <row r="16" spans="1:3" s="2" customFormat="1" ht="20.25" customHeight="1">
      <c r="A16" s="240" t="s">
        <v>20</v>
      </c>
      <c r="B16" s="243">
        <v>46</v>
      </c>
      <c r="C16" s="239"/>
    </row>
    <row r="17" spans="1:3" s="2" customFormat="1" ht="20.25" customHeight="1">
      <c r="A17" s="240" t="s">
        <v>22</v>
      </c>
      <c r="B17" s="244">
        <v>12</v>
      </c>
      <c r="C17" s="239"/>
    </row>
    <row r="18" spans="1:3" s="2" customFormat="1" ht="20.25" customHeight="1">
      <c r="A18" s="240" t="s">
        <v>24</v>
      </c>
      <c r="B18" s="243">
        <v>1985</v>
      </c>
      <c r="C18" s="239"/>
    </row>
    <row r="19" spans="1:3" s="2" customFormat="1" ht="20.25" customHeight="1">
      <c r="A19" s="240" t="s">
        <v>26</v>
      </c>
      <c r="B19" s="244">
        <v>0</v>
      </c>
      <c r="C19" s="239"/>
    </row>
    <row r="20" spans="1:3" s="2" customFormat="1" ht="20.25" customHeight="1">
      <c r="A20" s="240" t="s">
        <v>28</v>
      </c>
      <c r="B20" s="243">
        <v>17</v>
      </c>
      <c r="C20" s="239"/>
    </row>
    <row r="21" spans="1:3" s="2" customFormat="1" ht="20.25" customHeight="1">
      <c r="A21" s="240" t="s">
        <v>30</v>
      </c>
      <c r="B21" s="243">
        <v>0</v>
      </c>
      <c r="C21" s="239"/>
    </row>
    <row r="22" spans="1:3" s="2" customFormat="1" ht="20.25" customHeight="1">
      <c r="A22" s="240" t="s">
        <v>32</v>
      </c>
      <c r="B22" s="243">
        <v>10</v>
      </c>
      <c r="C22" s="239"/>
    </row>
    <row r="23" spans="1:3" s="2" customFormat="1" ht="20.25" customHeight="1">
      <c r="A23" s="240" t="s">
        <v>34</v>
      </c>
      <c r="B23" s="245">
        <f>SUM(B24,B29:B35)</f>
        <v>43189</v>
      </c>
      <c r="C23" s="239"/>
    </row>
    <row r="24" spans="1:3" s="2" customFormat="1" ht="20.25" customHeight="1">
      <c r="A24" s="240" t="s">
        <v>36</v>
      </c>
      <c r="B24" s="242">
        <v>12149</v>
      </c>
      <c r="C24" s="239"/>
    </row>
    <row r="25" spans="1:3" s="2" customFormat="1" ht="20.25" customHeight="1">
      <c r="A25" s="240" t="s">
        <v>1813</v>
      </c>
      <c r="B25" s="243">
        <v>8315</v>
      </c>
      <c r="C25" s="239"/>
    </row>
    <row r="26" spans="1:3" s="2" customFormat="1" ht="20.25" customHeight="1">
      <c r="A26" s="240" t="s">
        <v>1814</v>
      </c>
      <c r="B26" s="243">
        <v>2761</v>
      </c>
      <c r="C26" s="239"/>
    </row>
    <row r="27" spans="1:3" s="2" customFormat="1" ht="20.25" customHeight="1">
      <c r="A27" s="240" t="s">
        <v>1815</v>
      </c>
      <c r="B27" s="243">
        <v>1060</v>
      </c>
      <c r="C27" s="239"/>
    </row>
    <row r="28" spans="1:3" s="2" customFormat="1" ht="20.25" customHeight="1">
      <c r="A28" s="240" t="s">
        <v>1816</v>
      </c>
      <c r="B28" s="243">
        <v>0</v>
      </c>
      <c r="C28" s="239"/>
    </row>
    <row r="29" spans="1:3" s="2" customFormat="1" ht="20.25" customHeight="1">
      <c r="A29" s="240" t="s">
        <v>38</v>
      </c>
      <c r="B29" s="243">
        <v>13321</v>
      </c>
      <c r="C29" s="239"/>
    </row>
    <row r="30" spans="1:3" s="2" customFormat="1" ht="20.25" customHeight="1">
      <c r="A30" s="246" t="s">
        <v>40</v>
      </c>
      <c r="B30" s="243">
        <v>9583</v>
      </c>
      <c r="C30" s="239"/>
    </row>
    <row r="31" spans="1:3" s="2" customFormat="1" ht="20.25" customHeight="1">
      <c r="A31" s="246" t="s">
        <v>42</v>
      </c>
      <c r="B31" s="243">
        <v>0</v>
      </c>
      <c r="C31" s="239"/>
    </row>
    <row r="32" spans="1:3" s="2" customFormat="1" ht="20.25" customHeight="1">
      <c r="A32" s="246" t="s">
        <v>44</v>
      </c>
      <c r="B32" s="243">
        <v>7629</v>
      </c>
      <c r="C32" s="239"/>
    </row>
    <row r="33" spans="1:3" s="2" customFormat="1" ht="20.25" customHeight="1">
      <c r="A33" s="246" t="s">
        <v>46</v>
      </c>
      <c r="B33" s="243">
        <v>507</v>
      </c>
      <c r="C33" s="239"/>
    </row>
    <row r="34" spans="1:3" s="2" customFormat="1" ht="20.25" customHeight="1">
      <c r="A34" s="246" t="s">
        <v>48</v>
      </c>
      <c r="B34" s="243">
        <v>0</v>
      </c>
      <c r="C34" s="239"/>
    </row>
    <row r="35" spans="1:3" s="2" customFormat="1" ht="20.25" customHeight="1">
      <c r="A35" s="247" t="s">
        <v>1817</v>
      </c>
      <c r="B35" s="248">
        <v>0</v>
      </c>
      <c r="C35" s="239"/>
    </row>
    <row r="36" s="2" customFormat="1" ht="14.25"/>
    <row r="37" s="2" customFormat="1" ht="14.25"/>
  </sheetData>
  <sheetProtection/>
  <protectedRanges>
    <protectedRange sqref="B27:B34" name="区域2_1"/>
  </protectedRanges>
  <mergeCells count="2">
    <mergeCell ref="A2:C2"/>
    <mergeCell ref="B5:C5"/>
  </mergeCells>
  <printOptions/>
  <pageMargins left="1.6"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1386"/>
  <sheetViews>
    <sheetView workbookViewId="0" topLeftCell="A1">
      <selection activeCell="K9" sqref="K9"/>
    </sheetView>
  </sheetViews>
  <sheetFormatPr defaultColWidth="9.125" defaultRowHeight="16.5" customHeight="1"/>
  <cols>
    <col min="1" max="1" width="44.00390625" style="101" customWidth="1"/>
    <col min="2" max="2" width="13.125" style="218" customWidth="1"/>
    <col min="3" max="3" width="14.00390625" style="101" customWidth="1"/>
    <col min="5" max="251" width="9.125" style="0" customWidth="1"/>
  </cols>
  <sheetData>
    <row r="1" spans="1:3" ht="33.75" customHeight="1">
      <c r="A1" s="219" t="s">
        <v>1818</v>
      </c>
      <c r="B1" s="219"/>
      <c r="C1" s="219"/>
    </row>
    <row r="2" spans="1:3" ht="9.75" customHeight="1">
      <c r="A2" s="220"/>
      <c r="B2" s="220"/>
      <c r="C2" s="220"/>
    </row>
    <row r="3" ht="20.25" customHeight="1">
      <c r="C3" s="221" t="s">
        <v>709</v>
      </c>
    </row>
    <row r="4" spans="1:3" ht="48.75" customHeight="1">
      <c r="A4" s="222" t="s">
        <v>1809</v>
      </c>
      <c r="B4" s="223" t="s">
        <v>3</v>
      </c>
      <c r="C4" s="222" t="s">
        <v>711</v>
      </c>
    </row>
    <row r="5" spans="1:3" s="2" customFormat="1" ht="16.5" customHeight="1">
      <c r="A5" s="224" t="s">
        <v>1819</v>
      </c>
      <c r="B5" s="225">
        <f>SUM(B6,B18,B27,B38,B49,B60,B71,B79,B88,B101,B110,B121,B133,B140,B148,B154,B161,B168,B175,B182,B189,B197,B203,B209,B216,B231)</f>
        <v>29166</v>
      </c>
      <c r="C5" s="226"/>
    </row>
    <row r="6" spans="1:3" s="2" customFormat="1" ht="16.5" customHeight="1">
      <c r="A6" s="227" t="s">
        <v>1820</v>
      </c>
      <c r="B6" s="228">
        <f>SUM(B7:B17)</f>
        <v>600</v>
      </c>
      <c r="C6" s="226"/>
    </row>
    <row r="7" spans="1:3" s="2" customFormat="1" ht="16.5" customHeight="1">
      <c r="A7" s="227" t="s">
        <v>1821</v>
      </c>
      <c r="B7" s="228">
        <v>490</v>
      </c>
      <c r="C7" s="226"/>
    </row>
    <row r="8" spans="1:3" s="2" customFormat="1" ht="16.5" customHeight="1">
      <c r="A8" s="227" t="s">
        <v>1822</v>
      </c>
      <c r="B8" s="228">
        <v>0</v>
      </c>
      <c r="C8" s="226"/>
    </row>
    <row r="9" spans="1:3" s="2" customFormat="1" ht="16.5" customHeight="1">
      <c r="A9" s="229" t="s">
        <v>1823</v>
      </c>
      <c r="B9" s="228">
        <v>0</v>
      </c>
      <c r="C9" s="226"/>
    </row>
    <row r="10" spans="1:3" s="2" customFormat="1" ht="16.5" customHeight="1">
      <c r="A10" s="229" t="s">
        <v>1824</v>
      </c>
      <c r="B10" s="228">
        <v>73</v>
      </c>
      <c r="C10" s="226"/>
    </row>
    <row r="11" spans="1:3" s="2" customFormat="1" ht="16.5" customHeight="1">
      <c r="A11" s="229" t="s">
        <v>1825</v>
      </c>
      <c r="B11" s="228">
        <v>0</v>
      </c>
      <c r="C11" s="226"/>
    </row>
    <row r="12" spans="1:3" s="2" customFormat="1" ht="16.5" customHeight="1">
      <c r="A12" s="224" t="s">
        <v>1826</v>
      </c>
      <c r="B12" s="228">
        <v>0</v>
      </c>
      <c r="C12" s="226"/>
    </row>
    <row r="13" spans="1:3" s="2" customFormat="1" ht="16.5" customHeight="1">
      <c r="A13" s="224" t="s">
        <v>1827</v>
      </c>
      <c r="B13" s="228">
        <v>0</v>
      </c>
      <c r="C13" s="226"/>
    </row>
    <row r="14" spans="1:3" s="2" customFormat="1" ht="16.5" customHeight="1">
      <c r="A14" s="224" t="s">
        <v>1828</v>
      </c>
      <c r="B14" s="228">
        <v>37</v>
      </c>
      <c r="C14" s="226"/>
    </row>
    <row r="15" spans="1:3" s="2" customFormat="1" ht="16.5" customHeight="1">
      <c r="A15" s="224" t="s">
        <v>1829</v>
      </c>
      <c r="B15" s="228">
        <v>0</v>
      </c>
      <c r="C15" s="226"/>
    </row>
    <row r="16" spans="1:3" s="2" customFormat="1" ht="16.5" customHeight="1">
      <c r="A16" s="224" t="s">
        <v>1830</v>
      </c>
      <c r="B16" s="228">
        <v>0</v>
      </c>
      <c r="C16" s="226"/>
    </row>
    <row r="17" spans="1:3" s="2" customFormat="1" ht="16.5" customHeight="1">
      <c r="A17" s="224" t="s">
        <v>1831</v>
      </c>
      <c r="B17" s="228">
        <v>0</v>
      </c>
      <c r="C17" s="226"/>
    </row>
    <row r="18" spans="1:3" s="2" customFormat="1" ht="16.5" customHeight="1">
      <c r="A18" s="227" t="s">
        <v>1832</v>
      </c>
      <c r="B18" s="228">
        <f>SUM(B19:B26)</f>
        <v>440</v>
      </c>
      <c r="C18" s="226"/>
    </row>
    <row r="19" spans="1:3" s="2" customFormat="1" ht="16.5" customHeight="1">
      <c r="A19" s="227" t="s">
        <v>1821</v>
      </c>
      <c r="B19" s="228">
        <v>434</v>
      </c>
      <c r="C19" s="226"/>
    </row>
    <row r="20" spans="1:3" s="2" customFormat="1" ht="16.5" customHeight="1">
      <c r="A20" s="227" t="s">
        <v>1822</v>
      </c>
      <c r="B20" s="228">
        <v>0</v>
      </c>
      <c r="C20" s="226"/>
    </row>
    <row r="21" spans="1:3" s="2" customFormat="1" ht="16.5" customHeight="1">
      <c r="A21" s="229" t="s">
        <v>1823</v>
      </c>
      <c r="B21" s="228">
        <v>0</v>
      </c>
      <c r="C21" s="226"/>
    </row>
    <row r="22" spans="1:3" s="2" customFormat="1" ht="16.5" customHeight="1">
      <c r="A22" s="229" t="s">
        <v>1833</v>
      </c>
      <c r="B22" s="228">
        <v>0</v>
      </c>
      <c r="C22" s="226"/>
    </row>
    <row r="23" spans="1:3" s="2" customFormat="1" ht="16.5" customHeight="1">
      <c r="A23" s="229" t="s">
        <v>1834</v>
      </c>
      <c r="B23" s="228">
        <v>0</v>
      </c>
      <c r="C23" s="226"/>
    </row>
    <row r="24" spans="1:3" s="2" customFormat="1" ht="16.5" customHeight="1">
      <c r="A24" s="229" t="s">
        <v>1835</v>
      </c>
      <c r="B24" s="228">
        <v>0</v>
      </c>
      <c r="C24" s="226"/>
    </row>
    <row r="25" spans="1:3" s="2" customFormat="1" ht="16.5" customHeight="1">
      <c r="A25" s="229" t="s">
        <v>1830</v>
      </c>
      <c r="B25" s="228">
        <v>0</v>
      </c>
      <c r="C25" s="226"/>
    </row>
    <row r="26" spans="1:3" s="2" customFormat="1" ht="16.5" customHeight="1">
      <c r="A26" s="229" t="s">
        <v>1836</v>
      </c>
      <c r="B26" s="228">
        <v>6</v>
      </c>
      <c r="C26" s="226"/>
    </row>
    <row r="27" spans="1:3" s="2" customFormat="1" ht="16.5" customHeight="1">
      <c r="A27" s="227" t="s">
        <v>1837</v>
      </c>
      <c r="B27" s="228">
        <f>SUM(B28:B37)</f>
        <v>3100</v>
      </c>
      <c r="C27" s="226"/>
    </row>
    <row r="28" spans="1:3" s="2" customFormat="1" ht="16.5" customHeight="1">
      <c r="A28" s="227" t="s">
        <v>1821</v>
      </c>
      <c r="B28" s="228">
        <v>1208</v>
      </c>
      <c r="C28" s="226"/>
    </row>
    <row r="29" spans="1:3" s="2" customFormat="1" ht="16.5" customHeight="1">
      <c r="A29" s="227" t="s">
        <v>1822</v>
      </c>
      <c r="B29" s="228">
        <v>0</v>
      </c>
      <c r="C29" s="226"/>
    </row>
    <row r="30" spans="1:3" s="2" customFormat="1" ht="16.5" customHeight="1">
      <c r="A30" s="229" t="s">
        <v>1823</v>
      </c>
      <c r="B30" s="228">
        <v>706</v>
      </c>
      <c r="C30" s="226"/>
    </row>
    <row r="31" spans="1:3" s="2" customFormat="1" ht="16.5" customHeight="1">
      <c r="A31" s="229" t="s">
        <v>1838</v>
      </c>
      <c r="B31" s="228">
        <v>0</v>
      </c>
      <c r="C31" s="226"/>
    </row>
    <row r="32" spans="1:3" s="2" customFormat="1" ht="16.5" customHeight="1">
      <c r="A32" s="229" t="s">
        <v>1839</v>
      </c>
      <c r="B32" s="228">
        <v>0</v>
      </c>
      <c r="C32" s="226"/>
    </row>
    <row r="33" spans="1:3" s="2" customFormat="1" ht="16.5" customHeight="1">
      <c r="A33" s="227" t="s">
        <v>1840</v>
      </c>
      <c r="B33" s="228">
        <v>0</v>
      </c>
      <c r="C33" s="226"/>
    </row>
    <row r="34" spans="1:3" s="2" customFormat="1" ht="16.5" customHeight="1">
      <c r="A34" s="227" t="s">
        <v>1841</v>
      </c>
      <c r="B34" s="228">
        <v>97</v>
      </c>
      <c r="C34" s="226"/>
    </row>
    <row r="35" spans="1:3" s="2" customFormat="1" ht="16.5" customHeight="1">
      <c r="A35" s="229" t="s">
        <v>1842</v>
      </c>
      <c r="B35" s="228">
        <v>0</v>
      </c>
      <c r="C35" s="226"/>
    </row>
    <row r="36" spans="1:3" s="2" customFormat="1" ht="16.5" customHeight="1">
      <c r="A36" s="229" t="s">
        <v>1830</v>
      </c>
      <c r="B36" s="228">
        <v>487</v>
      </c>
      <c r="C36" s="226"/>
    </row>
    <row r="37" spans="1:3" s="2" customFormat="1" ht="16.5" customHeight="1">
      <c r="A37" s="229" t="s">
        <v>1843</v>
      </c>
      <c r="B37" s="228">
        <v>602</v>
      </c>
      <c r="C37" s="226"/>
    </row>
    <row r="38" spans="1:3" s="2" customFormat="1" ht="16.5" customHeight="1">
      <c r="A38" s="227" t="s">
        <v>1844</v>
      </c>
      <c r="B38" s="228">
        <f>SUM(B39:B48)</f>
        <v>681</v>
      </c>
      <c r="C38" s="226"/>
    </row>
    <row r="39" spans="1:3" s="2" customFormat="1" ht="16.5" customHeight="1">
      <c r="A39" s="227" t="s">
        <v>1821</v>
      </c>
      <c r="B39" s="228">
        <v>617</v>
      </c>
      <c r="C39" s="226"/>
    </row>
    <row r="40" spans="1:3" s="2" customFormat="1" ht="16.5" customHeight="1">
      <c r="A40" s="227" t="s">
        <v>1822</v>
      </c>
      <c r="B40" s="228">
        <v>0</v>
      </c>
      <c r="C40" s="226"/>
    </row>
    <row r="41" spans="1:3" s="2" customFormat="1" ht="16.5" customHeight="1">
      <c r="A41" s="229" t="s">
        <v>1823</v>
      </c>
      <c r="B41" s="228">
        <v>0</v>
      </c>
      <c r="C41" s="226"/>
    </row>
    <row r="42" spans="1:3" s="2" customFormat="1" ht="16.5" customHeight="1">
      <c r="A42" s="229" t="s">
        <v>1845</v>
      </c>
      <c r="B42" s="228">
        <v>0</v>
      </c>
      <c r="C42" s="226"/>
    </row>
    <row r="43" spans="1:3" s="2" customFormat="1" ht="16.5" customHeight="1">
      <c r="A43" s="229" t="s">
        <v>1846</v>
      </c>
      <c r="B43" s="228">
        <v>0</v>
      </c>
      <c r="C43" s="226"/>
    </row>
    <row r="44" spans="1:3" s="2" customFormat="1" ht="16.5" customHeight="1">
      <c r="A44" s="227" t="s">
        <v>1847</v>
      </c>
      <c r="B44" s="228">
        <v>0</v>
      </c>
      <c r="C44" s="226"/>
    </row>
    <row r="45" spans="1:3" s="2" customFormat="1" ht="16.5" customHeight="1">
      <c r="A45" s="227" t="s">
        <v>1848</v>
      </c>
      <c r="B45" s="228">
        <v>0</v>
      </c>
      <c r="C45" s="226"/>
    </row>
    <row r="46" spans="1:3" s="2" customFormat="1" ht="16.5" customHeight="1">
      <c r="A46" s="227" t="s">
        <v>1849</v>
      </c>
      <c r="B46" s="228">
        <v>64</v>
      </c>
      <c r="C46" s="226"/>
    </row>
    <row r="47" spans="1:3" s="2" customFormat="1" ht="16.5" customHeight="1">
      <c r="A47" s="227" t="s">
        <v>1830</v>
      </c>
      <c r="B47" s="228">
        <v>0</v>
      </c>
      <c r="C47" s="226"/>
    </row>
    <row r="48" spans="1:3" s="2" customFormat="1" ht="16.5" customHeight="1">
      <c r="A48" s="229" t="s">
        <v>1850</v>
      </c>
      <c r="B48" s="228">
        <v>0</v>
      </c>
      <c r="C48" s="226"/>
    </row>
    <row r="49" spans="1:3" s="2" customFormat="1" ht="16.5" customHeight="1">
      <c r="A49" s="229" t="s">
        <v>1851</v>
      </c>
      <c r="B49" s="228">
        <f>SUM(B50:B59)</f>
        <v>731</v>
      </c>
      <c r="C49" s="226"/>
    </row>
    <row r="50" spans="1:3" s="2" customFormat="1" ht="16.5" customHeight="1">
      <c r="A50" s="229" t="s">
        <v>1821</v>
      </c>
      <c r="B50" s="228">
        <v>196</v>
      </c>
      <c r="C50" s="226"/>
    </row>
    <row r="51" spans="1:3" s="2" customFormat="1" ht="16.5" customHeight="1">
      <c r="A51" s="224" t="s">
        <v>1822</v>
      </c>
      <c r="B51" s="228">
        <v>0</v>
      </c>
      <c r="C51" s="226"/>
    </row>
    <row r="52" spans="1:3" s="2" customFormat="1" ht="16.5" customHeight="1">
      <c r="A52" s="227" t="s">
        <v>1823</v>
      </c>
      <c r="B52" s="228">
        <v>0</v>
      </c>
      <c r="C52" s="226"/>
    </row>
    <row r="53" spans="1:3" s="2" customFormat="1" ht="16.5" customHeight="1">
      <c r="A53" s="227" t="s">
        <v>1852</v>
      </c>
      <c r="B53" s="228">
        <v>0</v>
      </c>
      <c r="C53" s="226"/>
    </row>
    <row r="54" spans="1:3" s="2" customFormat="1" ht="16.5" customHeight="1">
      <c r="A54" s="227" t="s">
        <v>1853</v>
      </c>
      <c r="B54" s="228">
        <v>0</v>
      </c>
      <c r="C54" s="226"/>
    </row>
    <row r="55" spans="1:3" s="2" customFormat="1" ht="16.5" customHeight="1">
      <c r="A55" s="229" t="s">
        <v>1854</v>
      </c>
      <c r="B55" s="228">
        <v>0</v>
      </c>
      <c r="C55" s="226"/>
    </row>
    <row r="56" spans="1:3" s="2" customFormat="1" ht="16.5" customHeight="1">
      <c r="A56" s="229" t="s">
        <v>1855</v>
      </c>
      <c r="B56" s="228">
        <v>305</v>
      </c>
      <c r="C56" s="226"/>
    </row>
    <row r="57" spans="1:3" s="2" customFormat="1" ht="16.5" customHeight="1">
      <c r="A57" s="229" t="s">
        <v>1856</v>
      </c>
      <c r="B57" s="228">
        <v>12</v>
      </c>
      <c r="C57" s="226"/>
    </row>
    <row r="58" spans="1:3" s="2" customFormat="1" ht="16.5" customHeight="1">
      <c r="A58" s="227" t="s">
        <v>1830</v>
      </c>
      <c r="B58" s="228">
        <v>218</v>
      </c>
      <c r="C58" s="226"/>
    </row>
    <row r="59" spans="1:3" s="2" customFormat="1" ht="16.5" customHeight="1">
      <c r="A59" s="229" t="s">
        <v>1857</v>
      </c>
      <c r="B59" s="228">
        <v>0</v>
      </c>
      <c r="C59" s="226"/>
    </row>
    <row r="60" spans="1:3" s="2" customFormat="1" ht="16.5" customHeight="1">
      <c r="A60" s="227" t="s">
        <v>1858</v>
      </c>
      <c r="B60" s="228">
        <f>SUM(B61:B70)</f>
        <v>4639</v>
      </c>
      <c r="C60" s="226"/>
    </row>
    <row r="61" spans="1:3" s="2" customFormat="1" ht="16.5" customHeight="1">
      <c r="A61" s="229" t="s">
        <v>1821</v>
      </c>
      <c r="B61" s="228">
        <v>2543</v>
      </c>
      <c r="C61" s="226"/>
    </row>
    <row r="62" spans="1:3" s="2" customFormat="1" ht="16.5" customHeight="1">
      <c r="A62" s="224" t="s">
        <v>1822</v>
      </c>
      <c r="B62" s="228">
        <v>0</v>
      </c>
      <c r="C62" s="226"/>
    </row>
    <row r="63" spans="1:3" s="2" customFormat="1" ht="16.5" customHeight="1">
      <c r="A63" s="224" t="s">
        <v>1823</v>
      </c>
      <c r="B63" s="228">
        <v>0</v>
      </c>
      <c r="C63" s="226"/>
    </row>
    <row r="64" spans="1:3" s="2" customFormat="1" ht="16.5" customHeight="1">
      <c r="A64" s="224" t="s">
        <v>1859</v>
      </c>
      <c r="B64" s="228">
        <v>0</v>
      </c>
      <c r="C64" s="226"/>
    </row>
    <row r="65" spans="1:3" s="2" customFormat="1" ht="16.5" customHeight="1">
      <c r="A65" s="224" t="s">
        <v>1860</v>
      </c>
      <c r="B65" s="228">
        <v>0</v>
      </c>
      <c r="C65" s="226"/>
    </row>
    <row r="66" spans="1:3" s="2" customFormat="1" ht="16.5" customHeight="1">
      <c r="A66" s="224" t="s">
        <v>1861</v>
      </c>
      <c r="B66" s="228">
        <v>0</v>
      </c>
      <c r="C66" s="226"/>
    </row>
    <row r="67" spans="1:3" s="2" customFormat="1" ht="16.5" customHeight="1">
      <c r="A67" s="227" t="s">
        <v>1862</v>
      </c>
      <c r="B67" s="228">
        <v>0</v>
      </c>
      <c r="C67" s="226"/>
    </row>
    <row r="68" spans="1:3" s="2" customFormat="1" ht="16.5" customHeight="1">
      <c r="A68" s="229" t="s">
        <v>1863</v>
      </c>
      <c r="B68" s="228">
        <v>0</v>
      </c>
      <c r="C68" s="226"/>
    </row>
    <row r="69" spans="1:3" s="2" customFormat="1" ht="16.5" customHeight="1">
      <c r="A69" s="229" t="s">
        <v>1830</v>
      </c>
      <c r="B69" s="228">
        <v>2026</v>
      </c>
      <c r="C69" s="226"/>
    </row>
    <row r="70" spans="1:3" s="2" customFormat="1" ht="16.5" customHeight="1">
      <c r="A70" s="229" t="s">
        <v>1864</v>
      </c>
      <c r="B70" s="228">
        <v>70</v>
      </c>
      <c r="C70" s="226"/>
    </row>
    <row r="71" spans="1:3" s="2" customFormat="1" ht="16.5" customHeight="1">
      <c r="A71" s="227" t="s">
        <v>1865</v>
      </c>
      <c r="B71" s="228">
        <f>SUM(B72:B78)</f>
        <v>0</v>
      </c>
      <c r="C71" s="226"/>
    </row>
    <row r="72" spans="1:3" s="2" customFormat="1" ht="16.5" customHeight="1">
      <c r="A72" s="227" t="s">
        <v>1821</v>
      </c>
      <c r="B72" s="228">
        <v>0</v>
      </c>
      <c r="C72" s="226"/>
    </row>
    <row r="73" spans="1:3" s="2" customFormat="1" ht="16.5" customHeight="1">
      <c r="A73" s="227" t="s">
        <v>1822</v>
      </c>
      <c r="B73" s="228">
        <v>0</v>
      </c>
      <c r="C73" s="226"/>
    </row>
    <row r="74" spans="1:3" s="2" customFormat="1" ht="16.5" customHeight="1">
      <c r="A74" s="229" t="s">
        <v>1823</v>
      </c>
      <c r="B74" s="228">
        <v>0</v>
      </c>
      <c r="C74" s="226"/>
    </row>
    <row r="75" spans="1:3" s="2" customFormat="1" ht="16.5" customHeight="1">
      <c r="A75" s="227" t="s">
        <v>1862</v>
      </c>
      <c r="B75" s="228">
        <v>0</v>
      </c>
      <c r="C75" s="226"/>
    </row>
    <row r="76" spans="1:3" s="2" customFormat="1" ht="16.5" customHeight="1">
      <c r="A76" s="229" t="s">
        <v>1866</v>
      </c>
      <c r="B76" s="228"/>
      <c r="C76" s="226"/>
    </row>
    <row r="77" spans="1:3" s="2" customFormat="1" ht="16.5" customHeight="1">
      <c r="A77" s="229" t="s">
        <v>1830</v>
      </c>
      <c r="B77" s="228">
        <v>0</v>
      </c>
      <c r="C77" s="226"/>
    </row>
    <row r="78" spans="1:3" s="2" customFormat="1" ht="16.5" customHeight="1">
      <c r="A78" s="229" t="s">
        <v>1867</v>
      </c>
      <c r="B78" s="228">
        <v>0</v>
      </c>
      <c r="C78" s="226"/>
    </row>
    <row r="79" spans="1:3" s="2" customFormat="1" ht="16.5" customHeight="1">
      <c r="A79" s="229" t="s">
        <v>1868</v>
      </c>
      <c r="B79" s="228">
        <f>SUM(B80:B87)</f>
        <v>840</v>
      </c>
      <c r="C79" s="226"/>
    </row>
    <row r="80" spans="1:3" s="2" customFormat="1" ht="16.5" customHeight="1">
      <c r="A80" s="227" t="s">
        <v>1821</v>
      </c>
      <c r="B80" s="228">
        <v>783</v>
      </c>
      <c r="C80" s="226"/>
    </row>
    <row r="81" spans="1:3" s="2" customFormat="1" ht="16.5" customHeight="1">
      <c r="A81" s="227" t="s">
        <v>1822</v>
      </c>
      <c r="B81" s="228">
        <v>0</v>
      </c>
      <c r="C81" s="226"/>
    </row>
    <row r="82" spans="1:3" s="2" customFormat="1" ht="16.5" customHeight="1">
      <c r="A82" s="227" t="s">
        <v>1823</v>
      </c>
      <c r="B82" s="228">
        <v>0</v>
      </c>
      <c r="C82" s="226"/>
    </row>
    <row r="83" spans="1:3" s="2" customFormat="1" ht="16.5" customHeight="1">
      <c r="A83" s="229" t="s">
        <v>1869</v>
      </c>
      <c r="B83" s="228">
        <v>26</v>
      </c>
      <c r="C83" s="226"/>
    </row>
    <row r="84" spans="1:3" s="2" customFormat="1" ht="16.5" customHeight="1">
      <c r="A84" s="229" t="s">
        <v>1870</v>
      </c>
      <c r="B84" s="228">
        <v>0</v>
      </c>
      <c r="C84" s="226"/>
    </row>
    <row r="85" spans="1:3" s="2" customFormat="1" ht="16.5" customHeight="1">
      <c r="A85" s="229" t="s">
        <v>1862</v>
      </c>
      <c r="B85" s="228">
        <v>0</v>
      </c>
      <c r="C85" s="226"/>
    </row>
    <row r="86" spans="1:3" s="2" customFormat="1" ht="16.5" customHeight="1">
      <c r="A86" s="229" t="s">
        <v>1830</v>
      </c>
      <c r="B86" s="228">
        <v>1</v>
      </c>
      <c r="C86" s="226"/>
    </row>
    <row r="87" spans="1:3" s="2" customFormat="1" ht="16.5" customHeight="1">
      <c r="A87" s="224" t="s">
        <v>1871</v>
      </c>
      <c r="B87" s="228">
        <v>30</v>
      </c>
      <c r="C87" s="226"/>
    </row>
    <row r="88" spans="1:3" s="2" customFormat="1" ht="16.5" customHeight="1">
      <c r="A88" s="227" t="s">
        <v>1872</v>
      </c>
      <c r="B88" s="228">
        <f>SUM(B89:B100)</f>
        <v>0</v>
      </c>
      <c r="C88" s="226"/>
    </row>
    <row r="89" spans="1:3" s="2" customFormat="1" ht="16.5" customHeight="1">
      <c r="A89" s="227" t="s">
        <v>1821</v>
      </c>
      <c r="B89" s="228">
        <v>0</v>
      </c>
      <c r="C89" s="226"/>
    </row>
    <row r="90" spans="1:3" s="2" customFormat="1" ht="16.5" customHeight="1">
      <c r="A90" s="229" t="s">
        <v>1822</v>
      </c>
      <c r="B90" s="228">
        <v>0</v>
      </c>
      <c r="C90" s="226"/>
    </row>
    <row r="91" spans="1:3" s="2" customFormat="1" ht="16.5" customHeight="1">
      <c r="A91" s="229" t="s">
        <v>1823</v>
      </c>
      <c r="B91" s="228">
        <v>0</v>
      </c>
      <c r="C91" s="226"/>
    </row>
    <row r="92" spans="1:3" s="2" customFormat="1" ht="16.5" customHeight="1">
      <c r="A92" s="227" t="s">
        <v>1873</v>
      </c>
      <c r="B92" s="228">
        <v>0</v>
      </c>
      <c r="C92" s="226"/>
    </row>
    <row r="93" spans="1:3" s="2" customFormat="1" ht="16.5" customHeight="1">
      <c r="A93" s="227" t="s">
        <v>1874</v>
      </c>
      <c r="B93" s="228">
        <v>0</v>
      </c>
      <c r="C93" s="226"/>
    </row>
    <row r="94" spans="1:3" s="2" customFormat="1" ht="16.5" customHeight="1">
      <c r="A94" s="227" t="s">
        <v>1862</v>
      </c>
      <c r="B94" s="228">
        <v>0</v>
      </c>
      <c r="C94" s="226"/>
    </row>
    <row r="95" spans="1:3" s="2" customFormat="1" ht="16.5" customHeight="1">
      <c r="A95" s="227" t="s">
        <v>1875</v>
      </c>
      <c r="B95" s="228">
        <v>0</v>
      </c>
      <c r="C95" s="226"/>
    </row>
    <row r="96" spans="1:3" s="2" customFormat="1" ht="16.5" customHeight="1">
      <c r="A96" s="227" t="s">
        <v>1876</v>
      </c>
      <c r="B96" s="228">
        <v>0</v>
      </c>
      <c r="C96" s="226"/>
    </row>
    <row r="97" spans="1:3" s="2" customFormat="1" ht="16.5" customHeight="1">
      <c r="A97" s="227" t="s">
        <v>1877</v>
      </c>
      <c r="B97" s="228">
        <v>0</v>
      </c>
      <c r="C97" s="226"/>
    </row>
    <row r="98" spans="1:3" s="2" customFormat="1" ht="16.5" customHeight="1">
      <c r="A98" s="227" t="s">
        <v>1878</v>
      </c>
      <c r="B98" s="228">
        <v>0</v>
      </c>
      <c r="C98" s="226"/>
    </row>
    <row r="99" spans="1:3" s="2" customFormat="1" ht="16.5" customHeight="1">
      <c r="A99" s="229" t="s">
        <v>1830</v>
      </c>
      <c r="B99" s="228">
        <v>0</v>
      </c>
      <c r="C99" s="226"/>
    </row>
    <row r="100" spans="1:3" s="2" customFormat="1" ht="16.5" customHeight="1">
      <c r="A100" s="229" t="s">
        <v>1879</v>
      </c>
      <c r="B100" s="228">
        <v>0</v>
      </c>
      <c r="C100" s="226"/>
    </row>
    <row r="101" spans="1:3" s="2" customFormat="1" ht="16.5" customHeight="1">
      <c r="A101" s="224" t="s">
        <v>1880</v>
      </c>
      <c r="B101" s="228">
        <f>SUM(B102:B109)</f>
        <v>2984</v>
      </c>
      <c r="C101" s="226"/>
    </row>
    <row r="102" spans="1:3" s="2" customFormat="1" ht="16.5" customHeight="1">
      <c r="A102" s="227" t="s">
        <v>1821</v>
      </c>
      <c r="B102" s="228">
        <v>1872</v>
      </c>
      <c r="C102" s="226"/>
    </row>
    <row r="103" spans="1:3" s="2" customFormat="1" ht="16.5" customHeight="1">
      <c r="A103" s="227" t="s">
        <v>1822</v>
      </c>
      <c r="B103" s="228">
        <v>0</v>
      </c>
      <c r="C103" s="226"/>
    </row>
    <row r="104" spans="1:3" s="2" customFormat="1" ht="16.5" customHeight="1">
      <c r="A104" s="227" t="s">
        <v>1823</v>
      </c>
      <c r="B104" s="228">
        <v>0</v>
      </c>
      <c r="C104" s="226"/>
    </row>
    <row r="105" spans="1:3" s="2" customFormat="1" ht="16.5" customHeight="1">
      <c r="A105" s="229" t="s">
        <v>1881</v>
      </c>
      <c r="B105" s="228">
        <v>0</v>
      </c>
      <c r="C105" s="226"/>
    </row>
    <row r="106" spans="1:3" s="2" customFormat="1" ht="16.5" customHeight="1">
      <c r="A106" s="229" t="s">
        <v>1882</v>
      </c>
      <c r="B106" s="228">
        <v>0</v>
      </c>
      <c r="C106" s="226"/>
    </row>
    <row r="107" spans="1:3" s="2" customFormat="1" ht="16.5" customHeight="1">
      <c r="A107" s="229" t="s">
        <v>1883</v>
      </c>
      <c r="B107" s="228">
        <v>282</v>
      </c>
      <c r="C107" s="226"/>
    </row>
    <row r="108" spans="1:3" s="2" customFormat="1" ht="16.5" customHeight="1">
      <c r="A108" s="227" t="s">
        <v>1830</v>
      </c>
      <c r="B108" s="228">
        <v>663</v>
      </c>
      <c r="C108" s="226"/>
    </row>
    <row r="109" spans="1:3" s="2" customFormat="1" ht="16.5" customHeight="1">
      <c r="A109" s="227" t="s">
        <v>1884</v>
      </c>
      <c r="B109" s="228">
        <v>167</v>
      </c>
      <c r="C109" s="226"/>
    </row>
    <row r="110" spans="1:3" s="2" customFormat="1" ht="16.5" customHeight="1">
      <c r="A110" s="224" t="s">
        <v>1885</v>
      </c>
      <c r="B110" s="228">
        <f>SUM(B111:B120)</f>
        <v>549</v>
      </c>
      <c r="C110" s="226"/>
    </row>
    <row r="111" spans="1:3" s="2" customFormat="1" ht="16.5" customHeight="1">
      <c r="A111" s="227" t="s">
        <v>1821</v>
      </c>
      <c r="B111" s="228">
        <v>45</v>
      </c>
      <c r="C111" s="226"/>
    </row>
    <row r="112" spans="1:3" s="2" customFormat="1" ht="16.5" customHeight="1">
      <c r="A112" s="227" t="s">
        <v>1822</v>
      </c>
      <c r="B112" s="228">
        <v>0</v>
      </c>
      <c r="C112" s="226"/>
    </row>
    <row r="113" spans="1:3" s="2" customFormat="1" ht="16.5" customHeight="1">
      <c r="A113" s="227" t="s">
        <v>1823</v>
      </c>
      <c r="B113" s="228">
        <v>0</v>
      </c>
      <c r="C113" s="226"/>
    </row>
    <row r="114" spans="1:3" s="2" customFormat="1" ht="16.5" customHeight="1">
      <c r="A114" s="229" t="s">
        <v>1886</v>
      </c>
      <c r="B114" s="228">
        <v>46</v>
      </c>
      <c r="C114" s="226"/>
    </row>
    <row r="115" spans="1:3" s="2" customFormat="1" ht="16.5" customHeight="1">
      <c r="A115" s="229" t="s">
        <v>1887</v>
      </c>
      <c r="B115" s="228">
        <v>0</v>
      </c>
      <c r="C115" s="226"/>
    </row>
    <row r="116" spans="1:3" s="2" customFormat="1" ht="16.5" customHeight="1">
      <c r="A116" s="229" t="s">
        <v>1888</v>
      </c>
      <c r="B116" s="228">
        <v>0</v>
      </c>
      <c r="C116" s="226"/>
    </row>
    <row r="117" spans="1:3" s="2" customFormat="1" ht="16.5" customHeight="1">
      <c r="A117" s="227" t="s">
        <v>1889</v>
      </c>
      <c r="B117" s="228">
        <v>0</v>
      </c>
      <c r="C117" s="226"/>
    </row>
    <row r="118" spans="1:3" s="2" customFormat="1" ht="16.5" customHeight="1">
      <c r="A118" s="227" t="s">
        <v>1890</v>
      </c>
      <c r="B118" s="228">
        <v>10</v>
      </c>
      <c r="C118" s="226"/>
    </row>
    <row r="119" spans="1:3" s="2" customFormat="1" ht="16.5" customHeight="1">
      <c r="A119" s="227" t="s">
        <v>1830</v>
      </c>
      <c r="B119" s="228">
        <v>0</v>
      </c>
      <c r="C119" s="226"/>
    </row>
    <row r="120" spans="1:3" s="2" customFormat="1" ht="16.5" customHeight="1">
      <c r="A120" s="229" t="s">
        <v>1891</v>
      </c>
      <c r="B120" s="228">
        <v>448</v>
      </c>
      <c r="C120" s="226"/>
    </row>
    <row r="121" spans="1:3" s="2" customFormat="1" ht="16.5" customHeight="1">
      <c r="A121" s="229" t="s">
        <v>1892</v>
      </c>
      <c r="B121" s="228">
        <f>SUM(B122:B132)</f>
        <v>14</v>
      </c>
      <c r="C121" s="226"/>
    </row>
    <row r="122" spans="1:3" s="2" customFormat="1" ht="16.5" customHeight="1">
      <c r="A122" s="229" t="s">
        <v>1821</v>
      </c>
      <c r="B122" s="228">
        <v>0</v>
      </c>
      <c r="C122" s="226"/>
    </row>
    <row r="123" spans="1:3" s="2" customFormat="1" ht="16.5" customHeight="1">
      <c r="A123" s="224" t="s">
        <v>1822</v>
      </c>
      <c r="B123" s="228">
        <v>0</v>
      </c>
      <c r="C123" s="226"/>
    </row>
    <row r="124" spans="1:3" s="2" customFormat="1" ht="16.5" customHeight="1">
      <c r="A124" s="227" t="s">
        <v>1823</v>
      </c>
      <c r="B124" s="228">
        <v>0</v>
      </c>
      <c r="C124" s="226"/>
    </row>
    <row r="125" spans="1:3" s="2" customFormat="1" ht="16.5" customHeight="1">
      <c r="A125" s="227" t="s">
        <v>1893</v>
      </c>
      <c r="B125" s="228">
        <v>0</v>
      </c>
      <c r="C125" s="226"/>
    </row>
    <row r="126" spans="1:3" s="2" customFormat="1" ht="16.5" customHeight="1">
      <c r="A126" s="227" t="s">
        <v>1894</v>
      </c>
      <c r="B126" s="228">
        <v>0</v>
      </c>
      <c r="C126" s="226"/>
    </row>
    <row r="127" spans="1:3" s="2" customFormat="1" ht="16.5" customHeight="1">
      <c r="A127" s="229" t="s">
        <v>1895</v>
      </c>
      <c r="B127" s="228">
        <v>0</v>
      </c>
      <c r="C127" s="226"/>
    </row>
    <row r="128" spans="1:3" s="2" customFormat="1" ht="16.5" customHeight="1">
      <c r="A128" s="227" t="s">
        <v>1896</v>
      </c>
      <c r="B128" s="228">
        <v>0</v>
      </c>
      <c r="C128" s="226"/>
    </row>
    <row r="129" spans="1:3" s="2" customFormat="1" ht="16.5" customHeight="1">
      <c r="A129" s="227" t="s">
        <v>1897</v>
      </c>
      <c r="B129" s="228">
        <v>0</v>
      </c>
      <c r="C129" s="226"/>
    </row>
    <row r="130" spans="1:3" s="2" customFormat="1" ht="16.5" customHeight="1">
      <c r="A130" s="227" t="s">
        <v>1898</v>
      </c>
      <c r="B130" s="228">
        <v>0</v>
      </c>
      <c r="C130" s="226"/>
    </row>
    <row r="131" spans="1:3" s="2" customFormat="1" ht="16.5" customHeight="1">
      <c r="A131" s="227" t="s">
        <v>1830</v>
      </c>
      <c r="B131" s="228">
        <v>0</v>
      </c>
      <c r="C131" s="226"/>
    </row>
    <row r="132" spans="1:3" s="2" customFormat="1" ht="16.5" customHeight="1">
      <c r="A132" s="227" t="s">
        <v>1899</v>
      </c>
      <c r="B132" s="228">
        <v>14</v>
      </c>
      <c r="C132" s="226"/>
    </row>
    <row r="133" spans="1:3" s="2" customFormat="1" ht="16.5" customHeight="1">
      <c r="A133" s="227" t="s">
        <v>1900</v>
      </c>
      <c r="B133" s="228">
        <f>SUM(B134:B139)</f>
        <v>0</v>
      </c>
      <c r="C133" s="226"/>
    </row>
    <row r="134" spans="1:3" s="2" customFormat="1" ht="16.5" customHeight="1">
      <c r="A134" s="227" t="s">
        <v>1821</v>
      </c>
      <c r="B134" s="228">
        <v>0</v>
      </c>
      <c r="C134" s="226"/>
    </row>
    <row r="135" spans="1:3" s="2" customFormat="1" ht="16.5" customHeight="1">
      <c r="A135" s="227" t="s">
        <v>1822</v>
      </c>
      <c r="B135" s="228">
        <v>0</v>
      </c>
      <c r="C135" s="226"/>
    </row>
    <row r="136" spans="1:3" s="2" customFormat="1" ht="16.5" customHeight="1">
      <c r="A136" s="229" t="s">
        <v>1823</v>
      </c>
      <c r="B136" s="228">
        <v>0</v>
      </c>
      <c r="C136" s="226"/>
    </row>
    <row r="137" spans="1:3" s="2" customFormat="1" ht="16.5" customHeight="1">
      <c r="A137" s="229" t="s">
        <v>1901</v>
      </c>
      <c r="B137" s="228">
        <v>0</v>
      </c>
      <c r="C137" s="226"/>
    </row>
    <row r="138" spans="1:3" s="2" customFormat="1" ht="16.5" customHeight="1">
      <c r="A138" s="229" t="s">
        <v>1830</v>
      </c>
      <c r="B138" s="228">
        <v>0</v>
      </c>
      <c r="C138" s="226"/>
    </row>
    <row r="139" spans="1:3" s="2" customFormat="1" ht="16.5" customHeight="1">
      <c r="A139" s="224" t="s">
        <v>1902</v>
      </c>
      <c r="B139" s="228">
        <v>0</v>
      </c>
      <c r="C139" s="226"/>
    </row>
    <row r="140" spans="1:3" s="2" customFormat="1" ht="16.5" customHeight="1">
      <c r="A140" s="227" t="s">
        <v>1903</v>
      </c>
      <c r="B140" s="228">
        <f>SUM(B141:B147)</f>
        <v>0</v>
      </c>
      <c r="C140" s="226"/>
    </row>
    <row r="141" spans="1:3" s="2" customFormat="1" ht="16.5" customHeight="1">
      <c r="A141" s="227" t="s">
        <v>1821</v>
      </c>
      <c r="B141" s="228">
        <v>0</v>
      </c>
      <c r="C141" s="226"/>
    </row>
    <row r="142" spans="1:3" s="2" customFormat="1" ht="16.5" customHeight="1">
      <c r="A142" s="229" t="s">
        <v>1822</v>
      </c>
      <c r="B142" s="228">
        <v>0</v>
      </c>
      <c r="C142" s="226"/>
    </row>
    <row r="143" spans="1:3" s="2" customFormat="1" ht="16.5" customHeight="1">
      <c r="A143" s="229" t="s">
        <v>1823</v>
      </c>
      <c r="B143" s="228">
        <v>0</v>
      </c>
      <c r="C143" s="226"/>
    </row>
    <row r="144" spans="1:3" s="2" customFormat="1" ht="16.5" customHeight="1">
      <c r="A144" s="229" t="s">
        <v>1904</v>
      </c>
      <c r="B144" s="228">
        <v>0</v>
      </c>
      <c r="C144" s="226"/>
    </row>
    <row r="145" spans="1:3" s="2" customFormat="1" ht="16.5" customHeight="1">
      <c r="A145" s="224" t="s">
        <v>1905</v>
      </c>
      <c r="B145" s="228">
        <v>0</v>
      </c>
      <c r="C145" s="226"/>
    </row>
    <row r="146" spans="1:3" s="2" customFormat="1" ht="16.5" customHeight="1">
      <c r="A146" s="227" t="s">
        <v>1830</v>
      </c>
      <c r="B146" s="228">
        <v>0</v>
      </c>
      <c r="C146" s="226"/>
    </row>
    <row r="147" spans="1:3" s="2" customFormat="1" ht="16.5" customHeight="1">
      <c r="A147" s="227" t="s">
        <v>1906</v>
      </c>
      <c r="B147" s="228">
        <v>0</v>
      </c>
      <c r="C147" s="226"/>
    </row>
    <row r="148" spans="1:3" s="2" customFormat="1" ht="16.5" customHeight="1">
      <c r="A148" s="229" t="s">
        <v>1907</v>
      </c>
      <c r="B148" s="228">
        <f>SUM(B149:B153)</f>
        <v>160</v>
      </c>
      <c r="C148" s="226"/>
    </row>
    <row r="149" spans="1:3" s="2" customFormat="1" ht="16.5" customHeight="1">
      <c r="A149" s="229" t="s">
        <v>1821</v>
      </c>
      <c r="B149" s="228">
        <v>0</v>
      </c>
      <c r="C149" s="226"/>
    </row>
    <row r="150" spans="1:3" s="2" customFormat="1" ht="16.5" customHeight="1">
      <c r="A150" s="229" t="s">
        <v>1822</v>
      </c>
      <c r="B150" s="228">
        <v>0</v>
      </c>
      <c r="C150" s="226"/>
    </row>
    <row r="151" spans="1:3" s="2" customFormat="1" ht="16.5" customHeight="1">
      <c r="A151" s="227" t="s">
        <v>1823</v>
      </c>
      <c r="B151" s="228">
        <v>0</v>
      </c>
      <c r="C151" s="226"/>
    </row>
    <row r="152" spans="1:3" s="2" customFormat="1" ht="16.5" customHeight="1">
      <c r="A152" s="227" t="s">
        <v>1908</v>
      </c>
      <c r="B152" s="228">
        <v>160</v>
      </c>
      <c r="C152" s="226"/>
    </row>
    <row r="153" spans="1:3" s="2" customFormat="1" ht="16.5" customHeight="1">
      <c r="A153" s="227" t="s">
        <v>1909</v>
      </c>
      <c r="B153" s="228">
        <v>0</v>
      </c>
      <c r="C153" s="226"/>
    </row>
    <row r="154" spans="1:3" s="2" customFormat="1" ht="16.5" customHeight="1">
      <c r="A154" s="229" t="s">
        <v>1910</v>
      </c>
      <c r="B154" s="228">
        <f>SUM(B155:B160)</f>
        <v>34</v>
      </c>
      <c r="C154" s="226"/>
    </row>
    <row r="155" spans="1:3" s="2" customFormat="1" ht="16.5" customHeight="1">
      <c r="A155" s="229" t="s">
        <v>1821</v>
      </c>
      <c r="B155" s="228">
        <v>34</v>
      </c>
      <c r="C155" s="226"/>
    </row>
    <row r="156" spans="1:3" s="2" customFormat="1" ht="16.5" customHeight="1">
      <c r="A156" s="229" t="s">
        <v>1822</v>
      </c>
      <c r="B156" s="228">
        <v>0</v>
      </c>
      <c r="C156" s="226"/>
    </row>
    <row r="157" spans="1:3" s="2" customFormat="1" ht="16.5" customHeight="1">
      <c r="A157" s="224" t="s">
        <v>1823</v>
      </c>
      <c r="B157" s="228">
        <v>0</v>
      </c>
      <c r="C157" s="226"/>
    </row>
    <row r="158" spans="1:3" s="2" customFormat="1" ht="16.5" customHeight="1">
      <c r="A158" s="227" t="s">
        <v>1835</v>
      </c>
      <c r="B158" s="228">
        <v>0</v>
      </c>
      <c r="C158" s="226"/>
    </row>
    <row r="159" spans="1:3" s="2" customFormat="1" ht="16.5" customHeight="1">
      <c r="A159" s="227" t="s">
        <v>1830</v>
      </c>
      <c r="B159" s="228">
        <v>0</v>
      </c>
      <c r="C159" s="226"/>
    </row>
    <row r="160" spans="1:3" s="2" customFormat="1" ht="16.5" customHeight="1">
      <c r="A160" s="227" t="s">
        <v>1911</v>
      </c>
      <c r="B160" s="228">
        <v>0</v>
      </c>
      <c r="C160" s="226"/>
    </row>
    <row r="161" spans="1:3" s="2" customFormat="1" ht="16.5" customHeight="1">
      <c r="A161" s="229" t="s">
        <v>1912</v>
      </c>
      <c r="B161" s="228">
        <f>SUM(B162:B167)</f>
        <v>165</v>
      </c>
      <c r="C161" s="226"/>
    </row>
    <row r="162" spans="1:3" s="2" customFormat="1" ht="16.5" customHeight="1">
      <c r="A162" s="229" t="s">
        <v>1821</v>
      </c>
      <c r="B162" s="228">
        <v>165</v>
      </c>
      <c r="C162" s="226"/>
    </row>
    <row r="163" spans="1:3" s="2" customFormat="1" ht="16.5" customHeight="1">
      <c r="A163" s="229" t="s">
        <v>1822</v>
      </c>
      <c r="B163" s="228">
        <v>0</v>
      </c>
      <c r="C163" s="226"/>
    </row>
    <row r="164" spans="1:3" s="2" customFormat="1" ht="16.5" customHeight="1">
      <c r="A164" s="227" t="s">
        <v>1823</v>
      </c>
      <c r="B164" s="228">
        <v>0</v>
      </c>
      <c r="C164" s="226"/>
    </row>
    <row r="165" spans="1:3" s="2" customFormat="1" ht="16.5" customHeight="1">
      <c r="A165" s="227" t="s">
        <v>1913</v>
      </c>
      <c r="B165" s="228">
        <v>0</v>
      </c>
      <c r="C165" s="226"/>
    </row>
    <row r="166" spans="1:3" s="2" customFormat="1" ht="16.5" customHeight="1">
      <c r="A166" s="229" t="s">
        <v>1830</v>
      </c>
      <c r="B166" s="228">
        <v>0</v>
      </c>
      <c r="C166" s="226"/>
    </row>
    <row r="167" spans="1:3" s="2" customFormat="1" ht="16.5" customHeight="1">
      <c r="A167" s="229" t="s">
        <v>1914</v>
      </c>
      <c r="B167" s="228">
        <v>0</v>
      </c>
      <c r="C167" s="226"/>
    </row>
    <row r="168" spans="1:3" s="2" customFormat="1" ht="16.5" customHeight="1">
      <c r="A168" s="229" t="s">
        <v>1915</v>
      </c>
      <c r="B168" s="228">
        <f>SUM(B169:B174)</f>
        <v>1039</v>
      </c>
      <c r="C168" s="226"/>
    </row>
    <row r="169" spans="1:3" s="2" customFormat="1" ht="16.5" customHeight="1">
      <c r="A169" s="229" t="s">
        <v>1821</v>
      </c>
      <c r="B169" s="228">
        <v>1009</v>
      </c>
      <c r="C169" s="226"/>
    </row>
    <row r="170" spans="1:3" s="2" customFormat="1" ht="16.5" customHeight="1">
      <c r="A170" s="227" t="s">
        <v>1822</v>
      </c>
      <c r="B170" s="228">
        <v>0</v>
      </c>
      <c r="C170" s="226"/>
    </row>
    <row r="171" spans="1:3" s="2" customFormat="1" ht="16.5" customHeight="1">
      <c r="A171" s="227" t="s">
        <v>1823</v>
      </c>
      <c r="B171" s="228">
        <v>0</v>
      </c>
      <c r="C171" s="226"/>
    </row>
    <row r="172" spans="1:3" s="2" customFormat="1" ht="16.5" customHeight="1">
      <c r="A172" s="227" t="s">
        <v>1916</v>
      </c>
      <c r="B172" s="228">
        <v>0</v>
      </c>
      <c r="C172" s="226"/>
    </row>
    <row r="173" spans="1:3" s="2" customFormat="1" ht="16.5" customHeight="1">
      <c r="A173" s="229" t="s">
        <v>1830</v>
      </c>
      <c r="B173" s="228">
        <v>0</v>
      </c>
      <c r="C173" s="226"/>
    </row>
    <row r="174" spans="1:3" s="2" customFormat="1" ht="16.5" customHeight="1">
      <c r="A174" s="229" t="s">
        <v>1917</v>
      </c>
      <c r="B174" s="228">
        <v>30</v>
      </c>
      <c r="C174" s="226"/>
    </row>
    <row r="175" spans="1:3" s="2" customFormat="1" ht="16.5" customHeight="1">
      <c r="A175" s="229" t="s">
        <v>1918</v>
      </c>
      <c r="B175" s="228">
        <f>SUM(B176:B181)</f>
        <v>560</v>
      </c>
      <c r="C175" s="226"/>
    </row>
    <row r="176" spans="1:3" s="2" customFormat="1" ht="16.5" customHeight="1">
      <c r="A176" s="227" t="s">
        <v>1821</v>
      </c>
      <c r="B176" s="228">
        <v>542</v>
      </c>
      <c r="C176" s="226"/>
    </row>
    <row r="177" spans="1:3" s="2" customFormat="1" ht="16.5" customHeight="1">
      <c r="A177" s="227" t="s">
        <v>1822</v>
      </c>
      <c r="B177" s="228">
        <v>0</v>
      </c>
      <c r="C177" s="226"/>
    </row>
    <row r="178" spans="1:3" s="2" customFormat="1" ht="16.5" customHeight="1">
      <c r="A178" s="227" t="s">
        <v>1823</v>
      </c>
      <c r="B178" s="228">
        <v>0</v>
      </c>
      <c r="C178" s="226"/>
    </row>
    <row r="179" spans="1:3" s="2" customFormat="1" ht="16.5" customHeight="1">
      <c r="A179" s="227" t="s">
        <v>1919</v>
      </c>
      <c r="B179" s="228">
        <v>0</v>
      </c>
      <c r="C179" s="226"/>
    </row>
    <row r="180" spans="1:3" s="2" customFormat="1" ht="16.5" customHeight="1">
      <c r="A180" s="227" t="s">
        <v>1830</v>
      </c>
      <c r="B180" s="228">
        <v>0</v>
      </c>
      <c r="C180" s="226"/>
    </row>
    <row r="181" spans="1:3" s="2" customFormat="1" ht="16.5" customHeight="1">
      <c r="A181" s="229" t="s">
        <v>1920</v>
      </c>
      <c r="B181" s="228">
        <v>18</v>
      </c>
      <c r="C181" s="226"/>
    </row>
    <row r="182" spans="1:3" s="2" customFormat="1" ht="16.5" customHeight="1">
      <c r="A182" s="229" t="s">
        <v>1921</v>
      </c>
      <c r="B182" s="228">
        <f>SUM(B183:B188)</f>
        <v>894</v>
      </c>
      <c r="C182" s="226"/>
    </row>
    <row r="183" spans="1:3" s="2" customFormat="1" ht="16.5" customHeight="1">
      <c r="A183" s="224" t="s">
        <v>1821</v>
      </c>
      <c r="B183" s="228">
        <v>764</v>
      </c>
      <c r="C183" s="226"/>
    </row>
    <row r="184" spans="1:3" s="2" customFormat="1" ht="16.5" customHeight="1">
      <c r="A184" s="227" t="s">
        <v>1822</v>
      </c>
      <c r="B184" s="228">
        <v>0</v>
      </c>
      <c r="C184" s="226"/>
    </row>
    <row r="185" spans="1:3" s="2" customFormat="1" ht="16.5" customHeight="1">
      <c r="A185" s="227" t="s">
        <v>1823</v>
      </c>
      <c r="B185" s="228">
        <v>0</v>
      </c>
      <c r="C185" s="226"/>
    </row>
    <row r="186" spans="1:3" s="2" customFormat="1" ht="16.5" customHeight="1">
      <c r="A186" s="227" t="s">
        <v>1922</v>
      </c>
      <c r="B186" s="228">
        <v>0</v>
      </c>
      <c r="C186" s="226"/>
    </row>
    <row r="187" spans="1:3" s="2" customFormat="1" ht="16.5" customHeight="1">
      <c r="A187" s="227" t="s">
        <v>1830</v>
      </c>
      <c r="B187" s="228">
        <v>0</v>
      </c>
      <c r="C187" s="226"/>
    </row>
    <row r="188" spans="1:3" s="2" customFormat="1" ht="16.5" customHeight="1">
      <c r="A188" s="229" t="s">
        <v>1923</v>
      </c>
      <c r="B188" s="228">
        <v>130</v>
      </c>
      <c r="C188" s="226"/>
    </row>
    <row r="189" spans="1:3" s="2" customFormat="1" ht="16.5" customHeight="1">
      <c r="A189" s="229" t="s">
        <v>1924</v>
      </c>
      <c r="B189" s="228">
        <f>SUM(B190:B196)</f>
        <v>231</v>
      </c>
      <c r="C189" s="226"/>
    </row>
    <row r="190" spans="1:3" s="2" customFormat="1" ht="16.5" customHeight="1">
      <c r="A190" s="229" t="s">
        <v>1821</v>
      </c>
      <c r="B190" s="228">
        <v>209</v>
      </c>
      <c r="C190" s="226"/>
    </row>
    <row r="191" spans="1:3" s="2" customFormat="1" ht="16.5" customHeight="1">
      <c r="A191" s="227" t="s">
        <v>1822</v>
      </c>
      <c r="B191" s="228">
        <v>0</v>
      </c>
      <c r="C191" s="226"/>
    </row>
    <row r="192" spans="1:3" s="2" customFormat="1" ht="16.5" customHeight="1">
      <c r="A192" s="227" t="s">
        <v>1823</v>
      </c>
      <c r="B192" s="228">
        <v>0</v>
      </c>
      <c r="C192" s="226"/>
    </row>
    <row r="193" spans="1:3" s="2" customFormat="1" ht="16.5" customHeight="1">
      <c r="A193" s="227" t="s">
        <v>1925</v>
      </c>
      <c r="B193" s="228">
        <v>0</v>
      </c>
      <c r="C193" s="226"/>
    </row>
    <row r="194" spans="1:3" s="2" customFormat="1" ht="16.5" customHeight="1">
      <c r="A194" s="227" t="s">
        <v>1926</v>
      </c>
      <c r="B194" s="228">
        <v>0</v>
      </c>
      <c r="C194" s="226"/>
    </row>
    <row r="195" spans="1:3" s="2" customFormat="1" ht="16.5" customHeight="1">
      <c r="A195" s="227" t="s">
        <v>1830</v>
      </c>
      <c r="B195" s="228">
        <v>0</v>
      </c>
      <c r="C195" s="226"/>
    </row>
    <row r="196" spans="1:3" s="2" customFormat="1" ht="16.5" customHeight="1">
      <c r="A196" s="229" t="s">
        <v>1927</v>
      </c>
      <c r="B196" s="228">
        <v>22</v>
      </c>
      <c r="C196" s="226"/>
    </row>
    <row r="197" spans="1:3" s="2" customFormat="1" ht="16.5" customHeight="1">
      <c r="A197" s="229" t="s">
        <v>1928</v>
      </c>
      <c r="B197" s="228">
        <f>SUM(B198:B202)</f>
        <v>0</v>
      </c>
      <c r="C197" s="226"/>
    </row>
    <row r="198" spans="1:3" s="2" customFormat="1" ht="16.5" customHeight="1">
      <c r="A198" s="229" t="s">
        <v>1821</v>
      </c>
      <c r="B198" s="228">
        <v>0</v>
      </c>
      <c r="C198" s="226"/>
    </row>
    <row r="199" spans="1:3" s="2" customFormat="1" ht="16.5" customHeight="1">
      <c r="A199" s="224" t="s">
        <v>1822</v>
      </c>
      <c r="B199" s="228">
        <v>0</v>
      </c>
      <c r="C199" s="226"/>
    </row>
    <row r="200" spans="1:3" s="2" customFormat="1" ht="16.5" customHeight="1">
      <c r="A200" s="227" t="s">
        <v>1823</v>
      </c>
      <c r="B200" s="228">
        <v>0</v>
      </c>
      <c r="C200" s="226"/>
    </row>
    <row r="201" spans="1:3" s="2" customFormat="1" ht="16.5" customHeight="1">
      <c r="A201" s="227" t="s">
        <v>1830</v>
      </c>
      <c r="B201" s="228">
        <v>0</v>
      </c>
      <c r="C201" s="226"/>
    </row>
    <row r="202" spans="1:3" s="2" customFormat="1" ht="16.5" customHeight="1">
      <c r="A202" s="227" t="s">
        <v>1929</v>
      </c>
      <c r="B202" s="228">
        <v>0</v>
      </c>
      <c r="C202" s="226"/>
    </row>
    <row r="203" spans="1:3" s="2" customFormat="1" ht="16.5" customHeight="1">
      <c r="A203" s="229" t="s">
        <v>1930</v>
      </c>
      <c r="B203" s="228">
        <f>SUM(B204:B208)</f>
        <v>1975</v>
      </c>
      <c r="C203" s="226"/>
    </row>
    <row r="204" spans="1:3" s="2" customFormat="1" ht="16.5" customHeight="1">
      <c r="A204" s="229" t="s">
        <v>1821</v>
      </c>
      <c r="B204" s="228">
        <v>1787</v>
      </c>
      <c r="C204" s="226"/>
    </row>
    <row r="205" spans="1:3" s="2" customFormat="1" ht="16.5" customHeight="1">
      <c r="A205" s="229" t="s">
        <v>1822</v>
      </c>
      <c r="B205" s="228">
        <v>0</v>
      </c>
      <c r="C205" s="226"/>
    </row>
    <row r="206" spans="1:3" s="2" customFormat="1" ht="16.5" customHeight="1">
      <c r="A206" s="227" t="s">
        <v>1823</v>
      </c>
      <c r="B206" s="228">
        <v>0</v>
      </c>
      <c r="C206" s="226"/>
    </row>
    <row r="207" spans="1:3" s="2" customFormat="1" ht="16.5" customHeight="1">
      <c r="A207" s="227" t="s">
        <v>1830</v>
      </c>
      <c r="B207" s="228">
        <v>0</v>
      </c>
      <c r="C207" s="226"/>
    </row>
    <row r="208" spans="1:3" s="2" customFormat="1" ht="16.5" customHeight="1">
      <c r="A208" s="227" t="s">
        <v>1931</v>
      </c>
      <c r="B208" s="228">
        <v>188</v>
      </c>
      <c r="C208" s="226"/>
    </row>
    <row r="209" spans="1:3" s="2" customFormat="1" ht="16.5" customHeight="1">
      <c r="A209" s="227" t="s">
        <v>1932</v>
      </c>
      <c r="B209" s="228">
        <f>SUM(B210:B215)</f>
        <v>0</v>
      </c>
      <c r="C209" s="226"/>
    </row>
    <row r="210" spans="1:3" s="2" customFormat="1" ht="16.5" customHeight="1">
      <c r="A210" s="227" t="s">
        <v>1821</v>
      </c>
      <c r="B210" s="228">
        <v>0</v>
      </c>
      <c r="C210" s="226"/>
    </row>
    <row r="211" spans="1:3" s="2" customFormat="1" ht="16.5" customHeight="1">
      <c r="A211" s="227" t="s">
        <v>1822</v>
      </c>
      <c r="B211" s="228">
        <v>0</v>
      </c>
      <c r="C211" s="226"/>
    </row>
    <row r="212" spans="1:3" s="2" customFormat="1" ht="16.5" customHeight="1">
      <c r="A212" s="227" t="s">
        <v>1823</v>
      </c>
      <c r="B212" s="228">
        <v>0</v>
      </c>
      <c r="C212" s="226"/>
    </row>
    <row r="213" spans="1:3" s="2" customFormat="1" ht="16.5" customHeight="1">
      <c r="A213" s="227" t="s">
        <v>1933</v>
      </c>
      <c r="B213" s="228">
        <v>0</v>
      </c>
      <c r="C213" s="226"/>
    </row>
    <row r="214" spans="1:3" s="2" customFormat="1" ht="16.5" customHeight="1">
      <c r="A214" s="227" t="s">
        <v>1830</v>
      </c>
      <c r="B214" s="228">
        <v>0</v>
      </c>
      <c r="C214" s="226"/>
    </row>
    <row r="215" spans="1:3" s="2" customFormat="1" ht="16.5" customHeight="1">
      <c r="A215" s="227" t="s">
        <v>1934</v>
      </c>
      <c r="B215" s="228">
        <v>0</v>
      </c>
      <c r="C215" s="226"/>
    </row>
    <row r="216" spans="1:3" s="2" customFormat="1" ht="16.5" customHeight="1">
      <c r="A216" s="227" t="s">
        <v>1935</v>
      </c>
      <c r="B216" s="228">
        <f>SUM(B217:B230)</f>
        <v>4083</v>
      </c>
      <c r="C216" s="226"/>
    </row>
    <row r="217" spans="1:3" s="2" customFormat="1" ht="16.5" customHeight="1">
      <c r="A217" s="227" t="s">
        <v>1821</v>
      </c>
      <c r="B217" s="228">
        <v>3352</v>
      </c>
      <c r="C217" s="226"/>
    </row>
    <row r="218" spans="1:3" s="2" customFormat="1" ht="16.5" customHeight="1">
      <c r="A218" s="227" t="s">
        <v>1822</v>
      </c>
      <c r="B218" s="228">
        <v>0</v>
      </c>
      <c r="C218" s="226"/>
    </row>
    <row r="219" spans="1:3" s="2" customFormat="1" ht="16.5" customHeight="1">
      <c r="A219" s="227" t="s">
        <v>1823</v>
      </c>
      <c r="B219" s="228">
        <v>0</v>
      </c>
      <c r="C219" s="226"/>
    </row>
    <row r="220" spans="1:3" s="2" customFormat="1" ht="16.5" customHeight="1">
      <c r="A220" s="227" t="s">
        <v>1936</v>
      </c>
      <c r="B220" s="228">
        <v>0</v>
      </c>
      <c r="C220" s="226"/>
    </row>
    <row r="221" spans="1:3" s="2" customFormat="1" ht="16.5" customHeight="1">
      <c r="A221" s="227" t="s">
        <v>1937</v>
      </c>
      <c r="B221" s="228">
        <v>12</v>
      </c>
      <c r="C221" s="226"/>
    </row>
    <row r="222" spans="1:3" s="2" customFormat="1" ht="16.5" customHeight="1">
      <c r="A222" s="227" t="s">
        <v>1862</v>
      </c>
      <c r="B222" s="228">
        <v>0</v>
      </c>
      <c r="C222" s="226"/>
    </row>
    <row r="223" spans="1:3" s="2" customFormat="1" ht="16.5" customHeight="1">
      <c r="A223" s="227" t="s">
        <v>1938</v>
      </c>
      <c r="B223" s="228">
        <v>0</v>
      </c>
      <c r="C223" s="226"/>
    </row>
    <row r="224" spans="1:3" s="2" customFormat="1" ht="16.5" customHeight="1">
      <c r="A224" s="227" t="s">
        <v>1939</v>
      </c>
      <c r="B224" s="228">
        <v>1</v>
      </c>
      <c r="C224" s="226"/>
    </row>
    <row r="225" spans="1:3" s="2" customFormat="1" ht="16.5" customHeight="1">
      <c r="A225" s="227" t="s">
        <v>1940</v>
      </c>
      <c r="B225" s="228">
        <v>0</v>
      </c>
      <c r="C225" s="226"/>
    </row>
    <row r="226" spans="1:3" s="2" customFormat="1" ht="16.5" customHeight="1">
      <c r="A226" s="227" t="s">
        <v>1941</v>
      </c>
      <c r="B226" s="228">
        <v>0</v>
      </c>
      <c r="C226" s="226"/>
    </row>
    <row r="227" spans="1:3" s="2" customFormat="1" ht="16.5" customHeight="1">
      <c r="A227" s="227" t="s">
        <v>1942</v>
      </c>
      <c r="B227" s="228">
        <v>0</v>
      </c>
      <c r="C227" s="226"/>
    </row>
    <row r="228" spans="1:3" s="2" customFormat="1" ht="16.5" customHeight="1">
      <c r="A228" s="227" t="s">
        <v>1943</v>
      </c>
      <c r="B228" s="228">
        <v>10</v>
      </c>
      <c r="C228" s="226"/>
    </row>
    <row r="229" spans="1:3" s="2" customFormat="1" ht="16.5" customHeight="1">
      <c r="A229" s="227" t="s">
        <v>1830</v>
      </c>
      <c r="B229" s="228">
        <v>679</v>
      </c>
      <c r="C229" s="226"/>
    </row>
    <row r="230" spans="1:3" s="2" customFormat="1" ht="16.5" customHeight="1">
      <c r="A230" s="227" t="s">
        <v>1944</v>
      </c>
      <c r="B230" s="228">
        <v>29</v>
      </c>
      <c r="C230" s="226"/>
    </row>
    <row r="231" spans="1:3" s="2" customFormat="1" ht="16.5" customHeight="1">
      <c r="A231" s="227" t="s">
        <v>1945</v>
      </c>
      <c r="B231" s="228">
        <f>SUM(B232:B233)</f>
        <v>5447</v>
      </c>
      <c r="C231" s="226"/>
    </row>
    <row r="232" spans="1:3" s="2" customFormat="1" ht="16.5" customHeight="1">
      <c r="A232" s="229" t="s">
        <v>1946</v>
      </c>
      <c r="B232" s="228">
        <v>0</v>
      </c>
      <c r="C232" s="226"/>
    </row>
    <row r="233" spans="1:3" s="2" customFormat="1" ht="16.5" customHeight="1">
      <c r="A233" s="229" t="s">
        <v>1947</v>
      </c>
      <c r="B233" s="228">
        <v>5447</v>
      </c>
      <c r="C233" s="226"/>
    </row>
    <row r="234" spans="1:3" s="2" customFormat="1" ht="16.5" customHeight="1">
      <c r="A234" s="224" t="s">
        <v>1948</v>
      </c>
      <c r="B234" s="228">
        <f>SUM(B235:B237)</f>
        <v>0</v>
      </c>
      <c r="C234" s="226"/>
    </row>
    <row r="235" spans="1:3" s="2" customFormat="1" ht="16.5" customHeight="1">
      <c r="A235" s="227" t="s">
        <v>1387</v>
      </c>
      <c r="B235" s="228">
        <v>0</v>
      </c>
      <c r="C235" s="226"/>
    </row>
    <row r="236" spans="1:3" s="2" customFormat="1" ht="16.5" customHeight="1">
      <c r="A236" s="230" t="s">
        <v>1949</v>
      </c>
      <c r="B236" s="228">
        <v>0</v>
      </c>
      <c r="C236" s="226"/>
    </row>
    <row r="237" spans="1:3" s="2" customFormat="1" ht="16.5" customHeight="1">
      <c r="A237" s="227" t="s">
        <v>1950</v>
      </c>
      <c r="B237" s="228">
        <v>0</v>
      </c>
      <c r="C237" s="226"/>
    </row>
    <row r="238" spans="1:3" s="2" customFormat="1" ht="16.5" customHeight="1">
      <c r="A238" s="224" t="s">
        <v>1951</v>
      </c>
      <c r="B238" s="228">
        <f>SUM(B239,B249)</f>
        <v>31</v>
      </c>
      <c r="C238" s="226"/>
    </row>
    <row r="239" spans="1:3" s="2" customFormat="1" ht="16.5" customHeight="1">
      <c r="A239" s="229" t="s">
        <v>1952</v>
      </c>
      <c r="B239" s="228">
        <f>SUM(B240:B248)</f>
        <v>31</v>
      </c>
      <c r="C239" s="226"/>
    </row>
    <row r="240" spans="1:3" s="2" customFormat="1" ht="16.5" customHeight="1">
      <c r="A240" s="229" t="s">
        <v>1953</v>
      </c>
      <c r="B240" s="228">
        <v>0</v>
      </c>
      <c r="C240" s="226"/>
    </row>
    <row r="241" spans="1:3" s="2" customFormat="1" ht="16.5" customHeight="1">
      <c r="A241" s="227" t="s">
        <v>1954</v>
      </c>
      <c r="B241" s="228">
        <v>0</v>
      </c>
      <c r="C241" s="226"/>
    </row>
    <row r="242" spans="1:3" s="2" customFormat="1" ht="16.5" customHeight="1">
      <c r="A242" s="227" t="s">
        <v>1955</v>
      </c>
      <c r="B242" s="228">
        <v>0</v>
      </c>
      <c r="C242" s="226"/>
    </row>
    <row r="243" spans="1:3" s="2" customFormat="1" ht="16.5" customHeight="1">
      <c r="A243" s="227" t="s">
        <v>1956</v>
      </c>
      <c r="B243" s="228">
        <v>0</v>
      </c>
      <c r="C243" s="226"/>
    </row>
    <row r="244" spans="1:3" s="2" customFormat="1" ht="16.5" customHeight="1">
      <c r="A244" s="229" t="s">
        <v>1957</v>
      </c>
      <c r="B244" s="228">
        <v>0</v>
      </c>
      <c r="C244" s="226"/>
    </row>
    <row r="245" spans="1:3" s="2" customFormat="1" ht="16.5" customHeight="1">
      <c r="A245" s="229" t="s">
        <v>1958</v>
      </c>
      <c r="B245" s="228">
        <v>0</v>
      </c>
      <c r="C245" s="226"/>
    </row>
    <row r="246" spans="1:3" s="2" customFormat="1" ht="16.5" customHeight="1">
      <c r="A246" s="229" t="s">
        <v>1959</v>
      </c>
      <c r="B246" s="228">
        <v>31</v>
      </c>
      <c r="C246" s="226"/>
    </row>
    <row r="247" spans="1:3" s="2" customFormat="1" ht="16.5" customHeight="1">
      <c r="A247" s="229" t="s">
        <v>1960</v>
      </c>
      <c r="B247" s="228">
        <v>0</v>
      </c>
      <c r="C247" s="226"/>
    </row>
    <row r="248" spans="1:3" s="2" customFormat="1" ht="16.5" customHeight="1">
      <c r="A248" s="229" t="s">
        <v>1961</v>
      </c>
      <c r="B248" s="228">
        <v>0</v>
      </c>
      <c r="C248" s="226"/>
    </row>
    <row r="249" spans="1:3" s="2" customFormat="1" ht="16.5" customHeight="1">
      <c r="A249" s="229" t="s">
        <v>1962</v>
      </c>
      <c r="B249" s="228">
        <v>0</v>
      </c>
      <c r="C249" s="226"/>
    </row>
    <row r="250" spans="1:3" s="2" customFormat="1" ht="16.5" customHeight="1">
      <c r="A250" s="224" t="s">
        <v>1963</v>
      </c>
      <c r="B250" s="228">
        <f>SUM(B251,B254,B265,B272,B280,B289,B303,B313,B323,B331,B337)</f>
        <v>28863</v>
      </c>
      <c r="C250" s="226"/>
    </row>
    <row r="251" spans="1:3" s="2" customFormat="1" ht="16.5" customHeight="1">
      <c r="A251" s="227" t="s">
        <v>1964</v>
      </c>
      <c r="B251" s="228">
        <f>SUM(B252:B253)</f>
        <v>0</v>
      </c>
      <c r="C251" s="226"/>
    </row>
    <row r="252" spans="1:3" s="2" customFormat="1" ht="16.5" customHeight="1">
      <c r="A252" s="227" t="s">
        <v>1965</v>
      </c>
      <c r="B252" s="228">
        <v>0</v>
      </c>
      <c r="C252" s="226"/>
    </row>
    <row r="253" spans="1:3" s="2" customFormat="1" ht="16.5" customHeight="1">
      <c r="A253" s="229" t="s">
        <v>1966</v>
      </c>
      <c r="B253" s="228">
        <v>0</v>
      </c>
      <c r="C253" s="226"/>
    </row>
    <row r="254" spans="1:3" s="2" customFormat="1" ht="16.5" customHeight="1">
      <c r="A254" s="229" t="s">
        <v>1967</v>
      </c>
      <c r="B254" s="228">
        <f>SUM(B255:B264)</f>
        <v>20804</v>
      </c>
      <c r="C254" s="226"/>
    </row>
    <row r="255" spans="1:3" s="2" customFormat="1" ht="16.5" customHeight="1">
      <c r="A255" s="229" t="s">
        <v>1821</v>
      </c>
      <c r="B255" s="228">
        <v>8752</v>
      </c>
      <c r="C255" s="226"/>
    </row>
    <row r="256" spans="1:3" s="2" customFormat="1" ht="16.5" customHeight="1">
      <c r="A256" s="229" t="s">
        <v>1822</v>
      </c>
      <c r="B256" s="228">
        <v>4913</v>
      </c>
      <c r="C256" s="226"/>
    </row>
    <row r="257" spans="1:3" s="2" customFormat="1" ht="16.5" customHeight="1">
      <c r="A257" s="229" t="s">
        <v>1823</v>
      </c>
      <c r="B257" s="228">
        <v>0</v>
      </c>
      <c r="C257" s="226"/>
    </row>
    <row r="258" spans="1:3" s="2" customFormat="1" ht="16.5" customHeight="1">
      <c r="A258" s="229" t="s">
        <v>1862</v>
      </c>
      <c r="B258" s="228">
        <v>351</v>
      </c>
      <c r="C258" s="226"/>
    </row>
    <row r="259" spans="1:3" s="2" customFormat="1" ht="16.5" customHeight="1">
      <c r="A259" s="229" t="s">
        <v>1968</v>
      </c>
      <c r="B259" s="228">
        <v>0</v>
      </c>
      <c r="C259" s="226"/>
    </row>
    <row r="260" spans="1:3" s="2" customFormat="1" ht="16.5" customHeight="1">
      <c r="A260" s="229" t="s">
        <v>1969</v>
      </c>
      <c r="B260" s="228">
        <v>0</v>
      </c>
      <c r="C260" s="226"/>
    </row>
    <row r="261" spans="1:3" s="2" customFormat="1" ht="16.5" customHeight="1">
      <c r="A261" s="229" t="s">
        <v>1970</v>
      </c>
      <c r="B261" s="228">
        <v>0</v>
      </c>
      <c r="C261" s="226"/>
    </row>
    <row r="262" spans="1:3" s="2" customFormat="1" ht="16.5" customHeight="1">
      <c r="A262" s="229" t="s">
        <v>1971</v>
      </c>
      <c r="B262" s="228">
        <v>0</v>
      </c>
      <c r="C262" s="226"/>
    </row>
    <row r="263" spans="1:3" s="2" customFormat="1" ht="16.5" customHeight="1">
      <c r="A263" s="229" t="s">
        <v>1830</v>
      </c>
      <c r="B263" s="228">
        <v>0</v>
      </c>
      <c r="C263" s="226"/>
    </row>
    <row r="264" spans="1:3" s="2" customFormat="1" ht="16.5" customHeight="1">
      <c r="A264" s="229" t="s">
        <v>1972</v>
      </c>
      <c r="B264" s="228">
        <v>6788</v>
      </c>
      <c r="C264" s="226"/>
    </row>
    <row r="265" spans="1:3" s="2" customFormat="1" ht="16.5" customHeight="1">
      <c r="A265" s="227" t="s">
        <v>1973</v>
      </c>
      <c r="B265" s="228">
        <f>SUM(B266:B271)</f>
        <v>0</v>
      </c>
      <c r="C265" s="226"/>
    </row>
    <row r="266" spans="1:3" s="2" customFormat="1" ht="16.5" customHeight="1">
      <c r="A266" s="227" t="s">
        <v>1821</v>
      </c>
      <c r="B266" s="228">
        <v>0</v>
      </c>
      <c r="C266" s="226"/>
    </row>
    <row r="267" spans="1:3" s="2" customFormat="1" ht="16.5" customHeight="1">
      <c r="A267" s="227" t="s">
        <v>1822</v>
      </c>
      <c r="B267" s="228">
        <v>0</v>
      </c>
      <c r="C267" s="226"/>
    </row>
    <row r="268" spans="1:3" s="2" customFormat="1" ht="16.5" customHeight="1">
      <c r="A268" s="229" t="s">
        <v>1823</v>
      </c>
      <c r="B268" s="228">
        <v>0</v>
      </c>
      <c r="C268" s="226"/>
    </row>
    <row r="269" spans="1:3" s="2" customFormat="1" ht="16.5" customHeight="1">
      <c r="A269" s="229" t="s">
        <v>1974</v>
      </c>
      <c r="B269" s="228">
        <v>0</v>
      </c>
      <c r="C269" s="226"/>
    </row>
    <row r="270" spans="1:3" s="2" customFormat="1" ht="16.5" customHeight="1">
      <c r="A270" s="229" t="s">
        <v>1830</v>
      </c>
      <c r="B270" s="228">
        <v>0</v>
      </c>
      <c r="C270" s="226"/>
    </row>
    <row r="271" spans="1:3" s="2" customFormat="1" ht="16.5" customHeight="1">
      <c r="A271" s="224" t="s">
        <v>1975</v>
      </c>
      <c r="B271" s="228">
        <v>0</v>
      </c>
      <c r="C271" s="226"/>
    </row>
    <row r="272" spans="1:3" s="2" customFormat="1" ht="16.5" customHeight="1">
      <c r="A272" s="227" t="s">
        <v>1976</v>
      </c>
      <c r="B272" s="228">
        <f>SUM(B273:B279)</f>
        <v>1933</v>
      </c>
      <c r="C272" s="226"/>
    </row>
    <row r="273" spans="1:3" s="2" customFormat="1" ht="16.5" customHeight="1">
      <c r="A273" s="227" t="s">
        <v>1821</v>
      </c>
      <c r="B273" s="228">
        <v>1622</v>
      </c>
      <c r="C273" s="226"/>
    </row>
    <row r="274" spans="1:3" s="2" customFormat="1" ht="16.5" customHeight="1">
      <c r="A274" s="227" t="s">
        <v>1822</v>
      </c>
      <c r="B274" s="228">
        <v>0</v>
      </c>
      <c r="C274" s="226"/>
    </row>
    <row r="275" spans="1:3" s="2" customFormat="1" ht="16.5" customHeight="1">
      <c r="A275" s="229" t="s">
        <v>1823</v>
      </c>
      <c r="B275" s="228">
        <v>0</v>
      </c>
      <c r="C275" s="226"/>
    </row>
    <row r="276" spans="1:3" s="2" customFormat="1" ht="16.5" customHeight="1">
      <c r="A276" s="229" t="s">
        <v>1977</v>
      </c>
      <c r="B276" s="228">
        <v>0</v>
      </c>
      <c r="C276" s="226"/>
    </row>
    <row r="277" spans="1:3" s="2" customFormat="1" ht="16.5" customHeight="1">
      <c r="A277" s="229" t="s">
        <v>1978</v>
      </c>
      <c r="B277" s="228">
        <v>0</v>
      </c>
      <c r="C277" s="226"/>
    </row>
    <row r="278" spans="1:3" s="2" customFormat="1" ht="16.5" customHeight="1">
      <c r="A278" s="229" t="s">
        <v>1830</v>
      </c>
      <c r="B278" s="228">
        <v>0</v>
      </c>
      <c r="C278" s="226"/>
    </row>
    <row r="279" spans="1:3" s="2" customFormat="1" ht="16.5" customHeight="1">
      <c r="A279" s="229" t="s">
        <v>1979</v>
      </c>
      <c r="B279" s="228">
        <v>311</v>
      </c>
      <c r="C279" s="226"/>
    </row>
    <row r="280" spans="1:3" s="2" customFormat="1" ht="16.5" customHeight="1">
      <c r="A280" s="224" t="s">
        <v>1980</v>
      </c>
      <c r="B280" s="228">
        <f>SUM(B281:B288)</f>
        <v>4561</v>
      </c>
      <c r="C280" s="226"/>
    </row>
    <row r="281" spans="1:3" s="2" customFormat="1" ht="16.5" customHeight="1">
      <c r="A281" s="227" t="s">
        <v>1821</v>
      </c>
      <c r="B281" s="228">
        <v>3154</v>
      </c>
      <c r="C281" s="226"/>
    </row>
    <row r="282" spans="1:3" s="2" customFormat="1" ht="16.5" customHeight="1">
      <c r="A282" s="227" t="s">
        <v>1822</v>
      </c>
      <c r="B282" s="228">
        <v>0</v>
      </c>
      <c r="C282" s="226"/>
    </row>
    <row r="283" spans="1:3" s="2" customFormat="1" ht="16.5" customHeight="1">
      <c r="A283" s="227" t="s">
        <v>1823</v>
      </c>
      <c r="B283" s="228">
        <v>0</v>
      </c>
      <c r="C283" s="226"/>
    </row>
    <row r="284" spans="1:3" s="2" customFormat="1" ht="16.5" customHeight="1">
      <c r="A284" s="229" t="s">
        <v>1981</v>
      </c>
      <c r="B284" s="228">
        <v>0</v>
      </c>
      <c r="C284" s="226"/>
    </row>
    <row r="285" spans="1:3" s="2" customFormat="1" ht="16.5" customHeight="1">
      <c r="A285" s="229" t="s">
        <v>1982</v>
      </c>
      <c r="B285" s="228">
        <v>0</v>
      </c>
      <c r="C285" s="226"/>
    </row>
    <row r="286" spans="1:3" s="2" customFormat="1" ht="16.5" customHeight="1">
      <c r="A286" s="229" t="s">
        <v>1983</v>
      </c>
      <c r="B286" s="228">
        <v>0</v>
      </c>
      <c r="C286" s="226"/>
    </row>
    <row r="287" spans="1:3" s="2" customFormat="1" ht="16.5" customHeight="1">
      <c r="A287" s="227" t="s">
        <v>1830</v>
      </c>
      <c r="B287" s="228">
        <v>0</v>
      </c>
      <c r="C287" s="226"/>
    </row>
    <row r="288" spans="1:3" s="2" customFormat="1" ht="16.5" customHeight="1">
      <c r="A288" s="227" t="s">
        <v>1984</v>
      </c>
      <c r="B288" s="228">
        <v>1407</v>
      </c>
      <c r="C288" s="226"/>
    </row>
    <row r="289" spans="1:3" s="2" customFormat="1" ht="16.5" customHeight="1">
      <c r="A289" s="227" t="s">
        <v>1985</v>
      </c>
      <c r="B289" s="228">
        <f>SUM(B290:B302)</f>
        <v>1565</v>
      </c>
      <c r="C289" s="226"/>
    </row>
    <row r="290" spans="1:3" s="2" customFormat="1" ht="16.5" customHeight="1">
      <c r="A290" s="229" t="s">
        <v>1821</v>
      </c>
      <c r="B290" s="228">
        <v>1242</v>
      </c>
      <c r="C290" s="226"/>
    </row>
    <row r="291" spans="1:3" s="2" customFormat="1" ht="16.5" customHeight="1">
      <c r="A291" s="229" t="s">
        <v>1822</v>
      </c>
      <c r="B291" s="228">
        <v>0</v>
      </c>
      <c r="C291" s="226"/>
    </row>
    <row r="292" spans="1:3" s="2" customFormat="1" ht="16.5" customHeight="1">
      <c r="A292" s="229" t="s">
        <v>1823</v>
      </c>
      <c r="B292" s="228">
        <v>0</v>
      </c>
      <c r="C292" s="226"/>
    </row>
    <row r="293" spans="1:3" s="2" customFormat="1" ht="16.5" customHeight="1">
      <c r="A293" s="224" t="s">
        <v>1986</v>
      </c>
      <c r="B293" s="228">
        <v>5</v>
      </c>
      <c r="C293" s="226"/>
    </row>
    <row r="294" spans="1:3" s="2" customFormat="1" ht="16.5" customHeight="1">
      <c r="A294" s="227" t="s">
        <v>1987</v>
      </c>
      <c r="B294" s="228">
        <v>0</v>
      </c>
      <c r="C294" s="226"/>
    </row>
    <row r="295" spans="1:3" s="2" customFormat="1" ht="16.5" customHeight="1">
      <c r="A295" s="227" t="s">
        <v>1988</v>
      </c>
      <c r="B295" s="228">
        <v>0</v>
      </c>
      <c r="C295" s="226"/>
    </row>
    <row r="296" spans="1:3" s="2" customFormat="1" ht="16.5" customHeight="1">
      <c r="A296" s="227" t="s">
        <v>1989</v>
      </c>
      <c r="B296" s="228">
        <v>56</v>
      </c>
      <c r="C296" s="226"/>
    </row>
    <row r="297" spans="1:3" s="2" customFormat="1" ht="16.5" customHeight="1">
      <c r="A297" s="229" t="s">
        <v>1990</v>
      </c>
      <c r="B297" s="228">
        <v>0</v>
      </c>
      <c r="C297" s="226"/>
    </row>
    <row r="298" spans="1:3" s="2" customFormat="1" ht="16.5" customHeight="1">
      <c r="A298" s="229" t="s">
        <v>1991</v>
      </c>
      <c r="B298" s="228">
        <v>34</v>
      </c>
      <c r="C298" s="226"/>
    </row>
    <row r="299" spans="1:3" s="2" customFormat="1" ht="16.5" customHeight="1">
      <c r="A299" s="229" t="s">
        <v>1992</v>
      </c>
      <c r="B299" s="228">
        <v>0</v>
      </c>
      <c r="C299" s="226"/>
    </row>
    <row r="300" spans="1:3" s="2" customFormat="1" ht="16.5" customHeight="1">
      <c r="A300" s="229" t="s">
        <v>1862</v>
      </c>
      <c r="B300" s="228">
        <v>0</v>
      </c>
      <c r="C300" s="226"/>
    </row>
    <row r="301" spans="1:3" s="2" customFormat="1" ht="16.5" customHeight="1">
      <c r="A301" s="229" t="s">
        <v>1830</v>
      </c>
      <c r="B301" s="228">
        <v>0</v>
      </c>
      <c r="C301" s="226"/>
    </row>
    <row r="302" spans="1:3" s="2" customFormat="1" ht="16.5" customHeight="1">
      <c r="A302" s="227" t="s">
        <v>1993</v>
      </c>
      <c r="B302" s="228">
        <v>228</v>
      </c>
      <c r="C302" s="226"/>
    </row>
    <row r="303" spans="1:3" s="2" customFormat="1" ht="16.5" customHeight="1">
      <c r="A303" s="227" t="s">
        <v>1994</v>
      </c>
      <c r="B303" s="228">
        <f>SUM(B304:B312)</f>
        <v>0</v>
      </c>
      <c r="C303" s="226"/>
    </row>
    <row r="304" spans="1:3" s="2" customFormat="1" ht="16.5" customHeight="1">
      <c r="A304" s="227" t="s">
        <v>1821</v>
      </c>
      <c r="B304" s="228">
        <v>0</v>
      </c>
      <c r="C304" s="226"/>
    </row>
    <row r="305" spans="1:3" s="2" customFormat="1" ht="16.5" customHeight="1">
      <c r="A305" s="229" t="s">
        <v>1822</v>
      </c>
      <c r="B305" s="228">
        <v>0</v>
      </c>
      <c r="C305" s="226"/>
    </row>
    <row r="306" spans="1:3" s="2" customFormat="1" ht="16.5" customHeight="1">
      <c r="A306" s="229" t="s">
        <v>1823</v>
      </c>
      <c r="B306" s="228">
        <v>0</v>
      </c>
      <c r="C306" s="226"/>
    </row>
    <row r="307" spans="1:3" s="2" customFormat="1" ht="16.5" customHeight="1">
      <c r="A307" s="229" t="s">
        <v>1995</v>
      </c>
      <c r="B307" s="228">
        <v>0</v>
      </c>
      <c r="C307" s="226"/>
    </row>
    <row r="308" spans="1:3" s="2" customFormat="1" ht="16.5" customHeight="1">
      <c r="A308" s="224" t="s">
        <v>1996</v>
      </c>
      <c r="B308" s="228">
        <v>0</v>
      </c>
      <c r="C308" s="226"/>
    </row>
    <row r="309" spans="1:3" s="2" customFormat="1" ht="16.5" customHeight="1">
      <c r="A309" s="227" t="s">
        <v>1997</v>
      </c>
      <c r="B309" s="228">
        <v>0</v>
      </c>
      <c r="C309" s="226"/>
    </row>
    <row r="310" spans="1:3" s="2" customFormat="1" ht="16.5" customHeight="1">
      <c r="A310" s="227" t="s">
        <v>1862</v>
      </c>
      <c r="B310" s="228">
        <v>0</v>
      </c>
      <c r="C310" s="226"/>
    </row>
    <row r="311" spans="1:3" s="2" customFormat="1" ht="16.5" customHeight="1">
      <c r="A311" s="227" t="s">
        <v>1830</v>
      </c>
      <c r="B311" s="228">
        <v>0</v>
      </c>
      <c r="C311" s="226"/>
    </row>
    <row r="312" spans="1:3" s="2" customFormat="1" ht="16.5" customHeight="1">
      <c r="A312" s="227" t="s">
        <v>1998</v>
      </c>
      <c r="B312" s="228">
        <v>0</v>
      </c>
      <c r="C312" s="226"/>
    </row>
    <row r="313" spans="1:3" s="2" customFormat="1" ht="16.5" customHeight="1">
      <c r="A313" s="229" t="s">
        <v>1999</v>
      </c>
      <c r="B313" s="228">
        <f>SUM(B314:B322)</f>
        <v>0</v>
      </c>
      <c r="C313" s="226"/>
    </row>
    <row r="314" spans="1:3" s="2" customFormat="1" ht="16.5" customHeight="1">
      <c r="A314" s="229" t="s">
        <v>1821</v>
      </c>
      <c r="B314" s="228">
        <v>0</v>
      </c>
      <c r="C314" s="226"/>
    </row>
    <row r="315" spans="1:3" s="2" customFormat="1" ht="16.5" customHeight="1">
      <c r="A315" s="229" t="s">
        <v>1822</v>
      </c>
      <c r="B315" s="228">
        <v>0</v>
      </c>
      <c r="C315" s="226"/>
    </row>
    <row r="316" spans="1:3" s="2" customFormat="1" ht="16.5" customHeight="1">
      <c r="A316" s="227" t="s">
        <v>1823</v>
      </c>
      <c r="B316" s="228">
        <v>0</v>
      </c>
      <c r="C316" s="226"/>
    </row>
    <row r="317" spans="1:3" s="2" customFormat="1" ht="16.5" customHeight="1">
      <c r="A317" s="227" t="s">
        <v>2000</v>
      </c>
      <c r="B317" s="228">
        <v>0</v>
      </c>
      <c r="C317" s="226"/>
    </row>
    <row r="318" spans="1:3" s="2" customFormat="1" ht="16.5" customHeight="1">
      <c r="A318" s="227" t="s">
        <v>2001</v>
      </c>
      <c r="B318" s="228">
        <v>0</v>
      </c>
      <c r="C318" s="226"/>
    </row>
    <row r="319" spans="1:3" s="2" customFormat="1" ht="16.5" customHeight="1">
      <c r="A319" s="229" t="s">
        <v>2002</v>
      </c>
      <c r="B319" s="228">
        <v>0</v>
      </c>
      <c r="C319" s="226"/>
    </row>
    <row r="320" spans="1:3" s="2" customFormat="1" ht="16.5" customHeight="1">
      <c r="A320" s="229" t="s">
        <v>1862</v>
      </c>
      <c r="B320" s="228">
        <v>0</v>
      </c>
      <c r="C320" s="226"/>
    </row>
    <row r="321" spans="1:3" s="2" customFormat="1" ht="16.5" customHeight="1">
      <c r="A321" s="229" t="s">
        <v>1830</v>
      </c>
      <c r="B321" s="228">
        <v>0</v>
      </c>
      <c r="C321" s="226"/>
    </row>
    <row r="322" spans="1:3" s="2" customFormat="1" ht="16.5" customHeight="1">
      <c r="A322" s="229" t="s">
        <v>2003</v>
      </c>
      <c r="B322" s="228">
        <v>0</v>
      </c>
      <c r="C322" s="226"/>
    </row>
    <row r="323" spans="1:3" s="2" customFormat="1" ht="16.5" customHeight="1">
      <c r="A323" s="224" t="s">
        <v>2004</v>
      </c>
      <c r="B323" s="228">
        <f>SUM(B324:B330)</f>
        <v>0</v>
      </c>
      <c r="C323" s="226"/>
    </row>
    <row r="324" spans="1:3" s="2" customFormat="1" ht="16.5" customHeight="1">
      <c r="A324" s="227" t="s">
        <v>1821</v>
      </c>
      <c r="B324" s="228">
        <v>0</v>
      </c>
      <c r="C324" s="226"/>
    </row>
    <row r="325" spans="1:3" s="2" customFormat="1" ht="16.5" customHeight="1">
      <c r="A325" s="227" t="s">
        <v>1822</v>
      </c>
      <c r="B325" s="228">
        <v>0</v>
      </c>
      <c r="C325" s="226"/>
    </row>
    <row r="326" spans="1:3" s="2" customFormat="1" ht="16.5" customHeight="1">
      <c r="A326" s="227" t="s">
        <v>1823</v>
      </c>
      <c r="B326" s="228">
        <v>0</v>
      </c>
      <c r="C326" s="226"/>
    </row>
    <row r="327" spans="1:3" s="2" customFormat="1" ht="16.5" customHeight="1">
      <c r="A327" s="229" t="s">
        <v>2005</v>
      </c>
      <c r="B327" s="228">
        <v>0</v>
      </c>
      <c r="C327" s="226"/>
    </row>
    <row r="328" spans="1:3" s="2" customFormat="1" ht="16.5" customHeight="1">
      <c r="A328" s="229" t="s">
        <v>2006</v>
      </c>
      <c r="B328" s="228">
        <v>0</v>
      </c>
      <c r="C328" s="226"/>
    </row>
    <row r="329" spans="1:3" s="2" customFormat="1" ht="16.5" customHeight="1">
      <c r="A329" s="229" t="s">
        <v>1830</v>
      </c>
      <c r="B329" s="228">
        <v>0</v>
      </c>
      <c r="C329" s="226"/>
    </row>
    <row r="330" spans="1:3" s="2" customFormat="1" ht="16.5" customHeight="1">
      <c r="A330" s="227" t="s">
        <v>2007</v>
      </c>
      <c r="B330" s="228">
        <v>0</v>
      </c>
      <c r="C330" s="226"/>
    </row>
    <row r="331" spans="1:3" s="2" customFormat="1" ht="16.5" customHeight="1">
      <c r="A331" s="227" t="s">
        <v>2008</v>
      </c>
      <c r="B331" s="228">
        <f>SUM(B332:B336)</f>
        <v>0</v>
      </c>
      <c r="C331" s="226"/>
    </row>
    <row r="332" spans="1:3" s="2" customFormat="1" ht="16.5" customHeight="1">
      <c r="A332" s="227" t="s">
        <v>1821</v>
      </c>
      <c r="B332" s="228">
        <v>0</v>
      </c>
      <c r="C332" s="226"/>
    </row>
    <row r="333" spans="1:3" s="2" customFormat="1" ht="16.5" customHeight="1">
      <c r="A333" s="229" t="s">
        <v>1822</v>
      </c>
      <c r="B333" s="228">
        <v>0</v>
      </c>
      <c r="C333" s="226"/>
    </row>
    <row r="334" spans="1:3" s="2" customFormat="1" ht="16.5" customHeight="1">
      <c r="A334" s="227" t="s">
        <v>1862</v>
      </c>
      <c r="B334" s="228">
        <v>0</v>
      </c>
      <c r="C334" s="226"/>
    </row>
    <row r="335" spans="1:3" s="2" customFormat="1" ht="16.5" customHeight="1">
      <c r="A335" s="229" t="s">
        <v>2009</v>
      </c>
      <c r="B335" s="228">
        <v>0</v>
      </c>
      <c r="C335" s="226"/>
    </row>
    <row r="336" spans="1:3" s="2" customFormat="1" ht="16.5" customHeight="1">
      <c r="A336" s="227" t="s">
        <v>2010</v>
      </c>
      <c r="B336" s="228">
        <v>0</v>
      </c>
      <c r="C336" s="226"/>
    </row>
    <row r="337" spans="1:3" s="2" customFormat="1" ht="16.5" customHeight="1">
      <c r="A337" s="227" t="s">
        <v>2011</v>
      </c>
      <c r="B337" s="228">
        <f>SUM(B338:B339)</f>
        <v>0</v>
      </c>
      <c r="C337" s="226"/>
    </row>
    <row r="338" spans="1:3" s="2" customFormat="1" ht="16.5" customHeight="1">
      <c r="A338" s="227" t="s">
        <v>2012</v>
      </c>
      <c r="B338" s="228"/>
      <c r="C338" s="226"/>
    </row>
    <row r="339" spans="1:3" s="2" customFormat="1" ht="16.5" customHeight="1">
      <c r="A339" s="227" t="s">
        <v>2013</v>
      </c>
      <c r="B339" s="228"/>
      <c r="C339" s="226"/>
    </row>
    <row r="340" spans="1:3" s="2" customFormat="1" ht="16.5" customHeight="1">
      <c r="A340" s="224" t="s">
        <v>2014</v>
      </c>
      <c r="B340" s="228">
        <f>SUM(B341,B346,B353,B359,B365,B369,B373,B377,B383,B390)</f>
        <v>128375</v>
      </c>
      <c r="C340" s="226"/>
    </row>
    <row r="341" spans="1:3" s="2" customFormat="1" ht="16.5" customHeight="1">
      <c r="A341" s="229" t="s">
        <v>2015</v>
      </c>
      <c r="B341" s="228">
        <f>SUM(B342:B345)</f>
        <v>453</v>
      </c>
      <c r="C341" s="226"/>
    </row>
    <row r="342" spans="1:3" s="2" customFormat="1" ht="16.5" customHeight="1">
      <c r="A342" s="227" t="s">
        <v>1821</v>
      </c>
      <c r="B342" s="228">
        <v>313</v>
      </c>
      <c r="C342" s="226"/>
    </row>
    <row r="343" spans="1:3" s="2" customFormat="1" ht="16.5" customHeight="1">
      <c r="A343" s="227" t="s">
        <v>1822</v>
      </c>
      <c r="B343" s="228">
        <v>140</v>
      </c>
      <c r="C343" s="226"/>
    </row>
    <row r="344" spans="1:3" s="2" customFormat="1" ht="16.5" customHeight="1">
      <c r="A344" s="227" t="s">
        <v>1823</v>
      </c>
      <c r="B344" s="228">
        <v>0</v>
      </c>
      <c r="C344" s="226"/>
    </row>
    <row r="345" spans="1:3" s="2" customFormat="1" ht="16.5" customHeight="1">
      <c r="A345" s="229" t="s">
        <v>2016</v>
      </c>
      <c r="B345" s="228">
        <v>0</v>
      </c>
      <c r="C345" s="226"/>
    </row>
    <row r="346" spans="1:3" s="2" customFormat="1" ht="16.5" customHeight="1">
      <c r="A346" s="227" t="s">
        <v>2017</v>
      </c>
      <c r="B346" s="228">
        <f>SUM(B347:B352)</f>
        <v>104520</v>
      </c>
      <c r="C346" s="226"/>
    </row>
    <row r="347" spans="1:3" s="2" customFormat="1" ht="16.5" customHeight="1">
      <c r="A347" s="227" t="s">
        <v>2018</v>
      </c>
      <c r="B347" s="228">
        <v>3000</v>
      </c>
      <c r="C347" s="226"/>
    </row>
    <row r="348" spans="1:3" s="2" customFormat="1" ht="16.5" customHeight="1">
      <c r="A348" s="227" t="s">
        <v>2019</v>
      </c>
      <c r="B348" s="228">
        <v>81338</v>
      </c>
      <c r="C348" s="226"/>
    </row>
    <row r="349" spans="1:3" s="2" customFormat="1" ht="16.5" customHeight="1">
      <c r="A349" s="229" t="s">
        <v>2020</v>
      </c>
      <c r="B349" s="228">
        <v>6739</v>
      </c>
      <c r="C349" s="226"/>
    </row>
    <row r="350" spans="1:3" s="2" customFormat="1" ht="16.5" customHeight="1">
      <c r="A350" s="229" t="s">
        <v>2021</v>
      </c>
      <c r="B350" s="228">
        <v>10840</v>
      </c>
      <c r="C350" s="226"/>
    </row>
    <row r="351" spans="1:3" s="2" customFormat="1" ht="16.5" customHeight="1">
      <c r="A351" s="229" t="s">
        <v>2022</v>
      </c>
      <c r="B351" s="228">
        <v>7</v>
      </c>
      <c r="C351" s="226"/>
    </row>
    <row r="352" spans="1:3" s="2" customFormat="1" ht="16.5" customHeight="1">
      <c r="A352" s="227" t="s">
        <v>2023</v>
      </c>
      <c r="B352" s="228">
        <v>2596</v>
      </c>
      <c r="C352" s="226"/>
    </row>
    <row r="353" spans="1:3" s="2" customFormat="1" ht="16.5" customHeight="1">
      <c r="A353" s="227" t="s">
        <v>2024</v>
      </c>
      <c r="B353" s="228">
        <f>SUM(B354:B358)</f>
        <v>4025</v>
      </c>
      <c r="C353" s="226"/>
    </row>
    <row r="354" spans="1:3" s="2" customFormat="1" ht="16.5" customHeight="1">
      <c r="A354" s="227" t="s">
        <v>2025</v>
      </c>
      <c r="B354" s="228">
        <v>0</v>
      </c>
      <c r="C354" s="226"/>
    </row>
    <row r="355" spans="1:3" s="2" customFormat="1" ht="16.5" customHeight="1">
      <c r="A355" s="227" t="s">
        <v>2026</v>
      </c>
      <c r="B355" s="228">
        <v>4025</v>
      </c>
      <c r="C355" s="226"/>
    </row>
    <row r="356" spans="1:3" s="2" customFormat="1" ht="16.5" customHeight="1">
      <c r="A356" s="227" t="s">
        <v>2027</v>
      </c>
      <c r="B356" s="228">
        <v>0</v>
      </c>
      <c r="C356" s="226"/>
    </row>
    <row r="357" spans="1:3" s="2" customFormat="1" ht="16.5" customHeight="1">
      <c r="A357" s="229" t="s">
        <v>2028</v>
      </c>
      <c r="B357" s="228">
        <v>0</v>
      </c>
      <c r="C357" s="226"/>
    </row>
    <row r="358" spans="1:3" s="2" customFormat="1" ht="16.5" customHeight="1">
      <c r="A358" s="229" t="s">
        <v>2029</v>
      </c>
      <c r="B358" s="228">
        <v>0</v>
      </c>
      <c r="C358" s="226"/>
    </row>
    <row r="359" spans="1:3" s="2" customFormat="1" ht="16.5" customHeight="1">
      <c r="A359" s="224" t="s">
        <v>2030</v>
      </c>
      <c r="B359" s="228">
        <f>SUM(B360:B364)</f>
        <v>0</v>
      </c>
      <c r="C359" s="226"/>
    </row>
    <row r="360" spans="1:3" s="2" customFormat="1" ht="16.5" customHeight="1">
      <c r="A360" s="227" t="s">
        <v>2031</v>
      </c>
      <c r="B360" s="228">
        <v>0</v>
      </c>
      <c r="C360" s="226"/>
    </row>
    <row r="361" spans="1:3" s="2" customFormat="1" ht="16.5" customHeight="1">
      <c r="A361" s="227" t="s">
        <v>2032</v>
      </c>
      <c r="B361" s="228">
        <v>0</v>
      </c>
      <c r="C361" s="226"/>
    </row>
    <row r="362" spans="1:3" s="2" customFormat="1" ht="16.5" customHeight="1">
      <c r="A362" s="227" t="s">
        <v>2033</v>
      </c>
      <c r="B362" s="228">
        <v>0</v>
      </c>
      <c r="C362" s="226"/>
    </row>
    <row r="363" spans="1:3" s="2" customFormat="1" ht="16.5" customHeight="1">
      <c r="A363" s="229" t="s">
        <v>2034</v>
      </c>
      <c r="B363" s="228">
        <v>0</v>
      </c>
      <c r="C363" s="226"/>
    </row>
    <row r="364" spans="1:3" s="2" customFormat="1" ht="16.5" customHeight="1">
      <c r="A364" s="229" t="s">
        <v>2035</v>
      </c>
      <c r="B364" s="228">
        <v>0</v>
      </c>
      <c r="C364" s="226"/>
    </row>
    <row r="365" spans="1:3" s="2" customFormat="1" ht="16.5" customHeight="1">
      <c r="A365" s="229" t="s">
        <v>2036</v>
      </c>
      <c r="B365" s="228">
        <f>SUM(B366:B368)</f>
        <v>0</v>
      </c>
      <c r="C365" s="226"/>
    </row>
    <row r="366" spans="1:3" s="2" customFormat="1" ht="16.5" customHeight="1">
      <c r="A366" s="227" t="s">
        <v>2037</v>
      </c>
      <c r="B366" s="228">
        <v>0</v>
      </c>
      <c r="C366" s="226"/>
    </row>
    <row r="367" spans="1:3" s="2" customFormat="1" ht="16.5" customHeight="1">
      <c r="A367" s="227" t="s">
        <v>2038</v>
      </c>
      <c r="B367" s="228">
        <v>0</v>
      </c>
      <c r="C367" s="226"/>
    </row>
    <row r="368" spans="1:3" s="2" customFormat="1" ht="16.5" customHeight="1">
      <c r="A368" s="227" t="s">
        <v>2039</v>
      </c>
      <c r="B368" s="228">
        <v>0</v>
      </c>
      <c r="C368" s="226"/>
    </row>
    <row r="369" spans="1:3" s="2" customFormat="1" ht="16.5" customHeight="1">
      <c r="A369" s="229" t="s">
        <v>2040</v>
      </c>
      <c r="B369" s="228">
        <f>SUM(B370:B372)</f>
        <v>0</v>
      </c>
      <c r="C369" s="226"/>
    </row>
    <row r="370" spans="1:3" s="2" customFormat="1" ht="16.5" customHeight="1">
      <c r="A370" s="229" t="s">
        <v>2041</v>
      </c>
      <c r="B370" s="228">
        <v>0</v>
      </c>
      <c r="C370" s="226"/>
    </row>
    <row r="371" spans="1:3" s="2" customFormat="1" ht="16.5" customHeight="1">
      <c r="A371" s="229" t="s">
        <v>2042</v>
      </c>
      <c r="B371" s="228">
        <v>0</v>
      </c>
      <c r="C371" s="226"/>
    </row>
    <row r="372" spans="1:3" s="2" customFormat="1" ht="16.5" customHeight="1">
      <c r="A372" s="224" t="s">
        <v>2043</v>
      </c>
      <c r="B372" s="228">
        <v>0</v>
      </c>
      <c r="C372" s="226"/>
    </row>
    <row r="373" spans="1:3" s="2" customFormat="1" ht="16.5" customHeight="1">
      <c r="A373" s="227" t="s">
        <v>2044</v>
      </c>
      <c r="B373" s="228">
        <f>SUM(B374:B376)</f>
        <v>151</v>
      </c>
      <c r="C373" s="226"/>
    </row>
    <row r="374" spans="1:3" s="2" customFormat="1" ht="16.5" customHeight="1">
      <c r="A374" s="227" t="s">
        <v>2045</v>
      </c>
      <c r="B374" s="228">
        <v>151</v>
      </c>
      <c r="C374" s="226"/>
    </row>
    <row r="375" spans="1:3" s="2" customFormat="1" ht="16.5" customHeight="1">
      <c r="A375" s="227" t="s">
        <v>2046</v>
      </c>
      <c r="B375" s="228">
        <v>0</v>
      </c>
      <c r="C375" s="226"/>
    </row>
    <row r="376" spans="1:3" s="2" customFormat="1" ht="16.5" customHeight="1">
      <c r="A376" s="229" t="s">
        <v>2047</v>
      </c>
      <c r="B376" s="228">
        <v>0</v>
      </c>
      <c r="C376" s="226"/>
    </row>
    <row r="377" spans="1:3" s="2" customFormat="1" ht="16.5" customHeight="1">
      <c r="A377" s="229" t="s">
        <v>2048</v>
      </c>
      <c r="B377" s="228">
        <f>SUM(B378:B382)</f>
        <v>8767</v>
      </c>
      <c r="C377" s="226"/>
    </row>
    <row r="378" spans="1:3" s="2" customFormat="1" ht="16.5" customHeight="1">
      <c r="A378" s="229" t="s">
        <v>2049</v>
      </c>
      <c r="B378" s="228">
        <v>469</v>
      </c>
      <c r="C378" s="226"/>
    </row>
    <row r="379" spans="1:3" s="2" customFormat="1" ht="16.5" customHeight="1">
      <c r="A379" s="227" t="s">
        <v>2050</v>
      </c>
      <c r="B379" s="228">
        <v>8298</v>
      </c>
      <c r="C379" s="226"/>
    </row>
    <row r="380" spans="1:3" s="2" customFormat="1" ht="16.5" customHeight="1">
      <c r="A380" s="227" t="s">
        <v>2051</v>
      </c>
      <c r="B380" s="228">
        <v>0</v>
      </c>
      <c r="C380" s="226"/>
    </row>
    <row r="381" spans="1:3" s="2" customFormat="1" ht="16.5" customHeight="1">
      <c r="A381" s="227" t="s">
        <v>2052</v>
      </c>
      <c r="B381" s="228">
        <v>0</v>
      </c>
      <c r="C381" s="226"/>
    </row>
    <row r="382" spans="1:3" s="2" customFormat="1" ht="16.5" customHeight="1">
      <c r="A382" s="227" t="s">
        <v>2053</v>
      </c>
      <c r="B382" s="228">
        <v>0</v>
      </c>
      <c r="C382" s="226"/>
    </row>
    <row r="383" spans="1:3" s="2" customFormat="1" ht="16.5" customHeight="1">
      <c r="A383" s="227" t="s">
        <v>2054</v>
      </c>
      <c r="B383" s="228">
        <f>SUM(B384:B389)</f>
        <v>8316</v>
      </c>
      <c r="C383" s="226"/>
    </row>
    <row r="384" spans="1:3" s="2" customFormat="1" ht="16.5" customHeight="1">
      <c r="A384" s="229" t="s">
        <v>2055</v>
      </c>
      <c r="B384" s="228">
        <v>1964</v>
      </c>
      <c r="C384" s="226"/>
    </row>
    <row r="385" spans="1:3" s="2" customFormat="1" ht="16.5" customHeight="1">
      <c r="A385" s="229" t="s">
        <v>2056</v>
      </c>
      <c r="B385" s="228">
        <v>0</v>
      </c>
      <c r="C385" s="226"/>
    </row>
    <row r="386" spans="1:3" s="2" customFormat="1" ht="16.5" customHeight="1">
      <c r="A386" s="229" t="s">
        <v>2057</v>
      </c>
      <c r="B386" s="228">
        <v>2518</v>
      </c>
      <c r="C386" s="226"/>
    </row>
    <row r="387" spans="1:3" s="2" customFormat="1" ht="16.5" customHeight="1">
      <c r="A387" s="224" t="s">
        <v>2058</v>
      </c>
      <c r="B387" s="228">
        <v>0</v>
      </c>
      <c r="C387" s="226"/>
    </row>
    <row r="388" spans="1:3" s="2" customFormat="1" ht="16.5" customHeight="1">
      <c r="A388" s="227" t="s">
        <v>2059</v>
      </c>
      <c r="B388" s="228">
        <v>0</v>
      </c>
      <c r="C388" s="226"/>
    </row>
    <row r="389" spans="1:3" s="2" customFormat="1" ht="16.5" customHeight="1">
      <c r="A389" s="227" t="s">
        <v>2060</v>
      </c>
      <c r="B389" s="228">
        <v>3834</v>
      </c>
      <c r="C389" s="226"/>
    </row>
    <row r="390" spans="1:3" s="2" customFormat="1" ht="16.5" customHeight="1">
      <c r="A390" s="227" t="s">
        <v>2061</v>
      </c>
      <c r="B390" s="228">
        <v>2143</v>
      </c>
      <c r="C390" s="226"/>
    </row>
    <row r="391" spans="1:3" s="2" customFormat="1" ht="16.5" customHeight="1">
      <c r="A391" s="224" t="s">
        <v>2062</v>
      </c>
      <c r="B391" s="228">
        <f>SUM(B392,B397,B406,B412,B417,B422,B427,B434,B438,B442)</f>
        <v>5567</v>
      </c>
      <c r="C391" s="226"/>
    </row>
    <row r="392" spans="1:3" s="2" customFormat="1" ht="16.5" customHeight="1">
      <c r="A392" s="229" t="s">
        <v>2063</v>
      </c>
      <c r="B392" s="228">
        <f>SUM(B393:B396)</f>
        <v>1055</v>
      </c>
      <c r="C392" s="226"/>
    </row>
    <row r="393" spans="1:3" s="2" customFormat="1" ht="16.5" customHeight="1">
      <c r="A393" s="227" t="s">
        <v>1821</v>
      </c>
      <c r="B393" s="228">
        <v>526</v>
      </c>
      <c r="C393" s="226"/>
    </row>
    <row r="394" spans="1:3" s="2" customFormat="1" ht="16.5" customHeight="1">
      <c r="A394" s="227" t="s">
        <v>1822</v>
      </c>
      <c r="B394" s="228">
        <v>0</v>
      </c>
      <c r="C394" s="226"/>
    </row>
    <row r="395" spans="1:3" s="2" customFormat="1" ht="16.5" customHeight="1">
      <c r="A395" s="227" t="s">
        <v>1823</v>
      </c>
      <c r="B395" s="228">
        <v>0</v>
      </c>
      <c r="C395" s="226"/>
    </row>
    <row r="396" spans="1:3" s="2" customFormat="1" ht="16.5" customHeight="1">
      <c r="A396" s="229" t="s">
        <v>2064</v>
      </c>
      <c r="B396" s="228">
        <v>529</v>
      </c>
      <c r="C396" s="226"/>
    </row>
    <row r="397" spans="1:3" s="2" customFormat="1" ht="16.5" customHeight="1">
      <c r="A397" s="227" t="s">
        <v>2065</v>
      </c>
      <c r="B397" s="228">
        <f>SUM(B398:B405)</f>
        <v>0</v>
      </c>
      <c r="C397" s="226"/>
    </row>
    <row r="398" spans="1:3" s="2" customFormat="1" ht="16.5" customHeight="1">
      <c r="A398" s="227" t="s">
        <v>2066</v>
      </c>
      <c r="B398" s="228">
        <v>0</v>
      </c>
      <c r="C398" s="226"/>
    </row>
    <row r="399" spans="1:3" s="2" customFormat="1" ht="16.5" customHeight="1">
      <c r="A399" s="224" t="s">
        <v>2067</v>
      </c>
      <c r="B399" s="228">
        <v>0</v>
      </c>
      <c r="C399" s="226"/>
    </row>
    <row r="400" spans="1:3" s="2" customFormat="1" ht="16.5" customHeight="1">
      <c r="A400" s="227" t="s">
        <v>2068</v>
      </c>
      <c r="B400" s="228">
        <v>0</v>
      </c>
      <c r="C400" s="226"/>
    </row>
    <row r="401" spans="1:3" s="2" customFormat="1" ht="16.5" customHeight="1">
      <c r="A401" s="227" t="s">
        <v>2069</v>
      </c>
      <c r="B401" s="228">
        <v>0</v>
      </c>
      <c r="C401" s="226"/>
    </row>
    <row r="402" spans="1:3" s="2" customFormat="1" ht="16.5" customHeight="1">
      <c r="A402" s="227" t="s">
        <v>2070</v>
      </c>
      <c r="B402" s="228">
        <v>0</v>
      </c>
      <c r="C402" s="226"/>
    </row>
    <row r="403" spans="1:3" s="2" customFormat="1" ht="16.5" customHeight="1">
      <c r="A403" s="229" t="s">
        <v>2071</v>
      </c>
      <c r="B403" s="228">
        <v>0</v>
      </c>
      <c r="C403" s="226"/>
    </row>
    <row r="404" spans="1:3" s="2" customFormat="1" ht="16.5" customHeight="1">
      <c r="A404" s="229" t="s">
        <v>2072</v>
      </c>
      <c r="B404" s="228"/>
      <c r="C404" s="226"/>
    </row>
    <row r="405" spans="1:3" s="2" customFormat="1" ht="16.5" customHeight="1">
      <c r="A405" s="229" t="s">
        <v>2073</v>
      </c>
      <c r="B405" s="228">
        <v>0</v>
      </c>
      <c r="C405" s="226"/>
    </row>
    <row r="406" spans="1:3" s="2" customFormat="1" ht="16.5" customHeight="1">
      <c r="A406" s="229" t="s">
        <v>2074</v>
      </c>
      <c r="B406" s="228">
        <f>SUM(B407:B411)</f>
        <v>419</v>
      </c>
      <c r="C406" s="226"/>
    </row>
    <row r="407" spans="1:3" s="2" customFormat="1" ht="16.5" customHeight="1">
      <c r="A407" s="227" t="s">
        <v>2066</v>
      </c>
      <c r="B407" s="228">
        <v>249</v>
      </c>
      <c r="C407" s="226"/>
    </row>
    <row r="408" spans="1:3" s="2" customFormat="1" ht="16.5" customHeight="1">
      <c r="A408" s="227" t="s">
        <v>2075</v>
      </c>
      <c r="B408" s="228">
        <v>60</v>
      </c>
      <c r="C408" s="226"/>
    </row>
    <row r="409" spans="1:3" s="2" customFormat="1" ht="16.5" customHeight="1">
      <c r="A409" s="227" t="s">
        <v>2076</v>
      </c>
      <c r="B409" s="228">
        <v>0</v>
      </c>
      <c r="C409" s="226"/>
    </row>
    <row r="410" spans="1:3" s="2" customFormat="1" ht="16.5" customHeight="1">
      <c r="A410" s="229" t="s">
        <v>2077</v>
      </c>
      <c r="B410" s="228">
        <v>0</v>
      </c>
      <c r="C410" s="226"/>
    </row>
    <row r="411" spans="1:3" s="2" customFormat="1" ht="16.5" customHeight="1">
      <c r="A411" s="229" t="s">
        <v>2078</v>
      </c>
      <c r="B411" s="228">
        <v>110</v>
      </c>
      <c r="C411" s="226"/>
    </row>
    <row r="412" spans="1:3" s="2" customFormat="1" ht="16.5" customHeight="1">
      <c r="A412" s="229" t="s">
        <v>2079</v>
      </c>
      <c r="B412" s="228">
        <f>SUM(B413:B416)</f>
        <v>3921</v>
      </c>
      <c r="C412" s="226"/>
    </row>
    <row r="413" spans="1:3" s="2" customFormat="1" ht="16.5" customHeight="1">
      <c r="A413" s="224" t="s">
        <v>2066</v>
      </c>
      <c r="B413" s="228">
        <v>0</v>
      </c>
      <c r="C413" s="226"/>
    </row>
    <row r="414" spans="1:3" s="2" customFormat="1" ht="16.5" customHeight="1">
      <c r="A414" s="227" t="s">
        <v>2080</v>
      </c>
      <c r="B414" s="228">
        <v>0</v>
      </c>
      <c r="C414" s="226"/>
    </row>
    <row r="415" spans="1:3" s="2" customFormat="1" ht="16.5" customHeight="1">
      <c r="A415" s="227" t="s">
        <v>2081</v>
      </c>
      <c r="B415" s="228"/>
      <c r="C415" s="226"/>
    </row>
    <row r="416" spans="1:3" s="2" customFormat="1" ht="16.5" customHeight="1">
      <c r="A416" s="229" t="s">
        <v>2082</v>
      </c>
      <c r="B416" s="228">
        <v>3921</v>
      </c>
      <c r="C416" s="226"/>
    </row>
    <row r="417" spans="1:3" s="2" customFormat="1" ht="16.5" customHeight="1">
      <c r="A417" s="229" t="s">
        <v>2083</v>
      </c>
      <c r="B417" s="228">
        <f>SUM(B418:B421)</f>
        <v>4</v>
      </c>
      <c r="C417" s="226"/>
    </row>
    <row r="418" spans="1:3" s="2" customFormat="1" ht="16.5" customHeight="1">
      <c r="A418" s="229" t="s">
        <v>2066</v>
      </c>
      <c r="B418" s="228">
        <v>0</v>
      </c>
      <c r="C418" s="226"/>
    </row>
    <row r="419" spans="1:3" s="2" customFormat="1" ht="16.5" customHeight="1">
      <c r="A419" s="227" t="s">
        <v>2084</v>
      </c>
      <c r="B419" s="228">
        <v>0</v>
      </c>
      <c r="C419" s="226"/>
    </row>
    <row r="420" spans="1:3" s="2" customFormat="1" ht="16.5" customHeight="1">
      <c r="A420" s="227" t="s">
        <v>2085</v>
      </c>
      <c r="B420" s="228">
        <v>4</v>
      </c>
      <c r="C420" s="226"/>
    </row>
    <row r="421" spans="1:3" s="2" customFormat="1" ht="16.5" customHeight="1">
      <c r="A421" s="227" t="s">
        <v>2086</v>
      </c>
      <c r="B421" s="228">
        <v>0</v>
      </c>
      <c r="C421" s="226"/>
    </row>
    <row r="422" spans="1:3" s="2" customFormat="1" ht="16.5" customHeight="1">
      <c r="A422" s="229" t="s">
        <v>2087</v>
      </c>
      <c r="B422" s="228">
        <f>SUM(B423:B426)</f>
        <v>0</v>
      </c>
      <c r="C422" s="226"/>
    </row>
    <row r="423" spans="1:3" s="2" customFormat="1" ht="16.5" customHeight="1">
      <c r="A423" s="229" t="s">
        <v>2088</v>
      </c>
      <c r="B423" s="228">
        <v>0</v>
      </c>
      <c r="C423" s="226"/>
    </row>
    <row r="424" spans="1:3" s="2" customFormat="1" ht="16.5" customHeight="1">
      <c r="A424" s="229" t="s">
        <v>2089</v>
      </c>
      <c r="B424" s="228">
        <v>0</v>
      </c>
      <c r="C424" s="226"/>
    </row>
    <row r="425" spans="1:3" s="2" customFormat="1" ht="16.5" customHeight="1">
      <c r="A425" s="229" t="s">
        <v>2090</v>
      </c>
      <c r="B425" s="228">
        <v>0</v>
      </c>
      <c r="C425" s="226"/>
    </row>
    <row r="426" spans="1:3" s="2" customFormat="1" ht="16.5" customHeight="1">
      <c r="A426" s="229" t="s">
        <v>2091</v>
      </c>
      <c r="B426" s="228">
        <v>0</v>
      </c>
      <c r="C426" s="226"/>
    </row>
    <row r="427" spans="1:3" s="2" customFormat="1" ht="16.5" customHeight="1">
      <c r="A427" s="227" t="s">
        <v>2092</v>
      </c>
      <c r="B427" s="228">
        <f>SUM(B428:B433)</f>
        <v>168</v>
      </c>
      <c r="C427" s="226"/>
    </row>
    <row r="428" spans="1:3" s="2" customFormat="1" ht="16.5" customHeight="1">
      <c r="A428" s="227" t="s">
        <v>2066</v>
      </c>
      <c r="B428" s="228">
        <v>131</v>
      </c>
      <c r="C428" s="226"/>
    </row>
    <row r="429" spans="1:3" s="2" customFormat="1" ht="16.5" customHeight="1">
      <c r="A429" s="229" t="s">
        <v>2093</v>
      </c>
      <c r="B429" s="228">
        <v>33</v>
      </c>
      <c r="C429" s="226"/>
    </row>
    <row r="430" spans="1:3" s="2" customFormat="1" ht="16.5" customHeight="1">
      <c r="A430" s="229" t="s">
        <v>2094</v>
      </c>
      <c r="B430" s="228">
        <v>0</v>
      </c>
      <c r="C430" s="226"/>
    </row>
    <row r="431" spans="1:3" s="2" customFormat="1" ht="16.5" customHeight="1">
      <c r="A431" s="229" t="s">
        <v>2095</v>
      </c>
      <c r="B431" s="228">
        <v>0</v>
      </c>
      <c r="C431" s="226"/>
    </row>
    <row r="432" spans="1:3" s="2" customFormat="1" ht="16.5" customHeight="1">
      <c r="A432" s="227" t="s">
        <v>2096</v>
      </c>
      <c r="B432" s="228">
        <v>0</v>
      </c>
      <c r="C432" s="226"/>
    </row>
    <row r="433" spans="1:3" s="2" customFormat="1" ht="16.5" customHeight="1">
      <c r="A433" s="227" t="s">
        <v>2097</v>
      </c>
      <c r="B433" s="228">
        <v>4</v>
      </c>
      <c r="C433" s="226"/>
    </row>
    <row r="434" spans="1:3" s="2" customFormat="1" ht="16.5" customHeight="1">
      <c r="A434" s="227" t="s">
        <v>2098</v>
      </c>
      <c r="B434" s="228">
        <f>SUM(B435:B437)</f>
        <v>0</v>
      </c>
      <c r="C434" s="226"/>
    </row>
    <row r="435" spans="1:3" s="2" customFormat="1" ht="16.5" customHeight="1">
      <c r="A435" s="229" t="s">
        <v>2099</v>
      </c>
      <c r="B435" s="228">
        <v>0</v>
      </c>
      <c r="C435" s="226"/>
    </row>
    <row r="436" spans="1:3" s="2" customFormat="1" ht="16.5" customHeight="1">
      <c r="A436" s="229" t="s">
        <v>2100</v>
      </c>
      <c r="B436" s="228">
        <v>0</v>
      </c>
      <c r="C436" s="226"/>
    </row>
    <row r="437" spans="1:3" s="2" customFormat="1" ht="16.5" customHeight="1">
      <c r="A437" s="229" t="s">
        <v>2101</v>
      </c>
      <c r="B437" s="228">
        <v>0</v>
      </c>
      <c r="C437" s="226"/>
    </row>
    <row r="438" spans="1:3" s="2" customFormat="1" ht="16.5" customHeight="1">
      <c r="A438" s="224" t="s">
        <v>2102</v>
      </c>
      <c r="B438" s="228">
        <f>SUM(B439:B441)</f>
        <v>0</v>
      </c>
      <c r="C438" s="226"/>
    </row>
    <row r="439" spans="1:3" s="2" customFormat="1" ht="16.5" customHeight="1">
      <c r="A439" s="229" t="s">
        <v>2103</v>
      </c>
      <c r="B439" s="228">
        <v>0</v>
      </c>
      <c r="C439" s="226"/>
    </row>
    <row r="440" spans="1:3" s="2" customFormat="1" ht="16.5" customHeight="1">
      <c r="A440" s="229" t="s">
        <v>2104</v>
      </c>
      <c r="B440" s="228">
        <v>0</v>
      </c>
      <c r="C440" s="226"/>
    </row>
    <row r="441" spans="1:3" s="2" customFormat="1" ht="16.5" customHeight="1">
      <c r="A441" s="229" t="s">
        <v>2105</v>
      </c>
      <c r="B441" s="228">
        <v>0</v>
      </c>
      <c r="C441" s="226"/>
    </row>
    <row r="442" spans="1:3" s="2" customFormat="1" ht="16.5" customHeight="1">
      <c r="A442" s="227" t="s">
        <v>2106</v>
      </c>
      <c r="B442" s="228">
        <f>SUM(B443:B446)</f>
        <v>0</v>
      </c>
      <c r="C442" s="226"/>
    </row>
    <row r="443" spans="1:3" s="2" customFormat="1" ht="16.5" customHeight="1">
      <c r="A443" s="227" t="s">
        <v>2107</v>
      </c>
      <c r="B443" s="228">
        <v>0</v>
      </c>
      <c r="C443" s="226"/>
    </row>
    <row r="444" spans="1:3" s="2" customFormat="1" ht="16.5" customHeight="1">
      <c r="A444" s="229" t="s">
        <v>2108</v>
      </c>
      <c r="B444" s="228">
        <v>0</v>
      </c>
      <c r="C444" s="226"/>
    </row>
    <row r="445" spans="1:3" s="2" customFormat="1" ht="16.5" customHeight="1">
      <c r="A445" s="229" t="s">
        <v>2109</v>
      </c>
      <c r="B445" s="228">
        <v>0</v>
      </c>
      <c r="C445" s="226"/>
    </row>
    <row r="446" spans="1:3" s="2" customFormat="1" ht="16.5" customHeight="1">
      <c r="A446" s="229" t="s">
        <v>2110</v>
      </c>
      <c r="B446" s="228">
        <v>0</v>
      </c>
      <c r="C446" s="226"/>
    </row>
    <row r="447" spans="1:3" s="2" customFormat="1" ht="16.5" customHeight="1">
      <c r="A447" s="224" t="s">
        <v>2111</v>
      </c>
      <c r="B447" s="228">
        <f>SUM(B448,B464,B472,B483,B492,B500)</f>
        <v>6130</v>
      </c>
      <c r="C447" s="226"/>
    </row>
    <row r="448" spans="1:3" s="2" customFormat="1" ht="16.5" customHeight="1">
      <c r="A448" s="224" t="s">
        <v>2112</v>
      </c>
      <c r="B448" s="228">
        <f>SUM(B449:B463)</f>
        <v>3168</v>
      </c>
      <c r="C448" s="226"/>
    </row>
    <row r="449" spans="1:3" s="2" customFormat="1" ht="16.5" customHeight="1">
      <c r="A449" s="224" t="s">
        <v>1821</v>
      </c>
      <c r="B449" s="228">
        <v>330</v>
      </c>
      <c r="C449" s="226"/>
    </row>
    <row r="450" spans="1:3" s="2" customFormat="1" ht="16.5" customHeight="1">
      <c r="A450" s="224" t="s">
        <v>1822</v>
      </c>
      <c r="B450" s="228">
        <v>0</v>
      </c>
      <c r="C450" s="226"/>
    </row>
    <row r="451" spans="1:3" s="2" customFormat="1" ht="16.5" customHeight="1">
      <c r="A451" s="224" t="s">
        <v>1823</v>
      </c>
      <c r="B451" s="228">
        <v>0</v>
      </c>
      <c r="C451" s="226"/>
    </row>
    <row r="452" spans="1:3" s="2" customFormat="1" ht="16.5" customHeight="1">
      <c r="A452" s="224" t="s">
        <v>2113</v>
      </c>
      <c r="B452" s="228">
        <v>346</v>
      </c>
      <c r="C452" s="226"/>
    </row>
    <row r="453" spans="1:3" s="2" customFormat="1" ht="16.5" customHeight="1">
      <c r="A453" s="224" t="s">
        <v>2114</v>
      </c>
      <c r="B453" s="228">
        <v>0</v>
      </c>
      <c r="C453" s="226"/>
    </row>
    <row r="454" spans="1:3" s="2" customFormat="1" ht="16.5" customHeight="1">
      <c r="A454" s="224" t="s">
        <v>2115</v>
      </c>
      <c r="B454" s="228">
        <v>0</v>
      </c>
      <c r="C454" s="226"/>
    </row>
    <row r="455" spans="1:3" s="2" customFormat="1" ht="16.5" customHeight="1">
      <c r="A455" s="224" t="s">
        <v>2116</v>
      </c>
      <c r="B455" s="228">
        <v>0</v>
      </c>
      <c r="C455" s="226"/>
    </row>
    <row r="456" spans="1:3" s="2" customFormat="1" ht="16.5" customHeight="1">
      <c r="A456" s="224" t="s">
        <v>2117</v>
      </c>
      <c r="B456" s="228">
        <v>64</v>
      </c>
      <c r="C456" s="226"/>
    </row>
    <row r="457" spans="1:3" s="2" customFormat="1" ht="16.5" customHeight="1">
      <c r="A457" s="224" t="s">
        <v>2118</v>
      </c>
      <c r="B457" s="228">
        <v>516</v>
      </c>
      <c r="C457" s="226"/>
    </row>
    <row r="458" spans="1:3" s="2" customFormat="1" ht="16.5" customHeight="1">
      <c r="A458" s="224" t="s">
        <v>2119</v>
      </c>
      <c r="B458" s="228">
        <v>0</v>
      </c>
      <c r="C458" s="226"/>
    </row>
    <row r="459" spans="1:3" s="2" customFormat="1" ht="16.5" customHeight="1">
      <c r="A459" s="224" t="s">
        <v>2120</v>
      </c>
      <c r="B459" s="228">
        <v>98</v>
      </c>
      <c r="C459" s="226"/>
    </row>
    <row r="460" spans="1:3" s="2" customFormat="1" ht="16.5" customHeight="1">
      <c r="A460" s="224" t="s">
        <v>2121</v>
      </c>
      <c r="B460" s="228">
        <v>380</v>
      </c>
      <c r="C460" s="226"/>
    </row>
    <row r="461" spans="1:3" s="2" customFormat="1" ht="16.5" customHeight="1">
      <c r="A461" s="224" t="s">
        <v>2122</v>
      </c>
      <c r="B461" s="228">
        <v>333</v>
      </c>
      <c r="C461" s="226"/>
    </row>
    <row r="462" spans="1:3" s="2" customFormat="1" ht="16.5" customHeight="1">
      <c r="A462" s="224" t="s">
        <v>2123</v>
      </c>
      <c r="B462" s="228">
        <v>503</v>
      </c>
      <c r="C462" s="226"/>
    </row>
    <row r="463" spans="1:3" s="2" customFormat="1" ht="16.5" customHeight="1">
      <c r="A463" s="224" t="s">
        <v>2124</v>
      </c>
      <c r="B463" s="228">
        <v>598</v>
      </c>
      <c r="C463" s="226"/>
    </row>
    <row r="464" spans="1:3" s="2" customFormat="1" ht="16.5" customHeight="1">
      <c r="A464" s="224" t="s">
        <v>2125</v>
      </c>
      <c r="B464" s="228">
        <f>SUM(B465:B471)</f>
        <v>591</v>
      </c>
      <c r="C464" s="226"/>
    </row>
    <row r="465" spans="1:3" s="2" customFormat="1" ht="16.5" customHeight="1">
      <c r="A465" s="224" t="s">
        <v>1821</v>
      </c>
      <c r="B465" s="228">
        <v>0</v>
      </c>
      <c r="C465" s="226"/>
    </row>
    <row r="466" spans="1:3" s="2" customFormat="1" ht="16.5" customHeight="1">
      <c r="A466" s="224" t="s">
        <v>1822</v>
      </c>
      <c r="B466" s="228">
        <v>0</v>
      </c>
      <c r="C466" s="226"/>
    </row>
    <row r="467" spans="1:3" s="2" customFormat="1" ht="16.5" customHeight="1">
      <c r="A467" s="224" t="s">
        <v>1823</v>
      </c>
      <c r="B467" s="228">
        <v>0</v>
      </c>
      <c r="C467" s="226"/>
    </row>
    <row r="468" spans="1:3" s="2" customFormat="1" ht="16.5" customHeight="1">
      <c r="A468" s="224" t="s">
        <v>2126</v>
      </c>
      <c r="B468" s="228">
        <v>435</v>
      </c>
      <c r="C468" s="226"/>
    </row>
    <row r="469" spans="1:3" s="2" customFormat="1" ht="16.5" customHeight="1">
      <c r="A469" s="224" t="s">
        <v>2127</v>
      </c>
      <c r="B469" s="228">
        <v>156</v>
      </c>
      <c r="C469" s="226"/>
    </row>
    <row r="470" spans="1:3" s="2" customFormat="1" ht="16.5" customHeight="1">
      <c r="A470" s="224" t="s">
        <v>2128</v>
      </c>
      <c r="B470" s="228">
        <v>0</v>
      </c>
      <c r="C470" s="226"/>
    </row>
    <row r="471" spans="1:3" s="2" customFormat="1" ht="16.5" customHeight="1">
      <c r="A471" s="224" t="s">
        <v>2129</v>
      </c>
      <c r="B471" s="228">
        <v>0</v>
      </c>
      <c r="C471" s="226"/>
    </row>
    <row r="472" spans="1:3" s="2" customFormat="1" ht="16.5" customHeight="1">
      <c r="A472" s="224" t="s">
        <v>2130</v>
      </c>
      <c r="B472" s="228">
        <f>SUM(B473:B482)</f>
        <v>320</v>
      </c>
      <c r="C472" s="226"/>
    </row>
    <row r="473" spans="1:3" s="2" customFormat="1" ht="16.5" customHeight="1">
      <c r="A473" s="224" t="s">
        <v>1821</v>
      </c>
      <c r="B473" s="228">
        <v>0</v>
      </c>
      <c r="C473" s="226"/>
    </row>
    <row r="474" spans="1:3" s="2" customFormat="1" ht="16.5" customHeight="1">
      <c r="A474" s="224" t="s">
        <v>1822</v>
      </c>
      <c r="B474" s="228">
        <v>0</v>
      </c>
      <c r="C474" s="226"/>
    </row>
    <row r="475" spans="1:3" s="2" customFormat="1" ht="16.5" customHeight="1">
      <c r="A475" s="224" t="s">
        <v>1823</v>
      </c>
      <c r="B475" s="228">
        <v>0</v>
      </c>
      <c r="C475" s="226"/>
    </row>
    <row r="476" spans="1:3" s="2" customFormat="1" ht="16.5" customHeight="1">
      <c r="A476" s="224" t="s">
        <v>2131</v>
      </c>
      <c r="B476" s="228">
        <v>189</v>
      </c>
      <c r="C476" s="226"/>
    </row>
    <row r="477" spans="1:3" s="2" customFormat="1" ht="16.5" customHeight="1">
      <c r="A477" s="224" t="s">
        <v>2132</v>
      </c>
      <c r="B477" s="228">
        <v>0</v>
      </c>
      <c r="C477" s="226"/>
    </row>
    <row r="478" spans="1:3" s="2" customFormat="1" ht="16.5" customHeight="1">
      <c r="A478" s="224" t="s">
        <v>2133</v>
      </c>
      <c r="B478" s="228">
        <v>0</v>
      </c>
      <c r="C478" s="226"/>
    </row>
    <row r="479" spans="1:3" s="2" customFormat="1" ht="16.5" customHeight="1">
      <c r="A479" s="224" t="s">
        <v>2134</v>
      </c>
      <c r="B479" s="228">
        <v>131</v>
      </c>
      <c r="C479" s="226"/>
    </row>
    <row r="480" spans="1:3" s="2" customFormat="1" ht="16.5" customHeight="1">
      <c r="A480" s="224" t="s">
        <v>2135</v>
      </c>
      <c r="B480" s="228">
        <v>0</v>
      </c>
      <c r="C480" s="226"/>
    </row>
    <row r="481" spans="1:3" s="2" customFormat="1" ht="16.5" customHeight="1">
      <c r="A481" s="224" t="s">
        <v>2136</v>
      </c>
      <c r="B481" s="228">
        <v>0</v>
      </c>
      <c r="C481" s="226"/>
    </row>
    <row r="482" spans="1:3" s="2" customFormat="1" ht="16.5" customHeight="1">
      <c r="A482" s="224" t="s">
        <v>2137</v>
      </c>
      <c r="B482" s="228">
        <v>0</v>
      </c>
      <c r="C482" s="226"/>
    </row>
    <row r="483" spans="1:3" s="2" customFormat="1" ht="16.5" customHeight="1">
      <c r="A483" s="224" t="s">
        <v>2138</v>
      </c>
      <c r="B483" s="228">
        <f>SUM(B484:B491)</f>
        <v>158</v>
      </c>
      <c r="C483" s="226"/>
    </row>
    <row r="484" spans="1:3" s="2" customFormat="1" ht="16.5" customHeight="1">
      <c r="A484" s="224" t="s">
        <v>1821</v>
      </c>
      <c r="B484" s="228">
        <v>0</v>
      </c>
      <c r="C484" s="226"/>
    </row>
    <row r="485" spans="1:3" s="2" customFormat="1" ht="16.5" customHeight="1">
      <c r="A485" s="224" t="s">
        <v>1822</v>
      </c>
      <c r="B485" s="228">
        <v>0</v>
      </c>
      <c r="C485" s="226"/>
    </row>
    <row r="486" spans="1:3" s="2" customFormat="1" ht="16.5" customHeight="1">
      <c r="A486" s="224" t="s">
        <v>1823</v>
      </c>
      <c r="B486" s="228">
        <v>0</v>
      </c>
      <c r="C486" s="226"/>
    </row>
    <row r="487" spans="1:3" s="2" customFormat="1" ht="16.5" customHeight="1">
      <c r="A487" s="224" t="s">
        <v>2139</v>
      </c>
      <c r="B487" s="228">
        <v>110</v>
      </c>
      <c r="C487" s="226"/>
    </row>
    <row r="488" spans="1:3" s="2" customFormat="1" ht="16.5" customHeight="1">
      <c r="A488" s="224" t="s">
        <v>2140</v>
      </c>
      <c r="B488" s="228">
        <v>0</v>
      </c>
      <c r="C488" s="226"/>
    </row>
    <row r="489" spans="1:3" s="2" customFormat="1" ht="16.5" customHeight="1">
      <c r="A489" s="224" t="s">
        <v>2141</v>
      </c>
      <c r="B489" s="228">
        <v>0</v>
      </c>
      <c r="C489" s="226"/>
    </row>
    <row r="490" spans="1:3" s="2" customFormat="1" ht="16.5" customHeight="1">
      <c r="A490" s="224" t="s">
        <v>2142</v>
      </c>
      <c r="B490" s="228">
        <v>0</v>
      </c>
      <c r="C490" s="226"/>
    </row>
    <row r="491" spans="1:3" s="2" customFormat="1" ht="16.5" customHeight="1">
      <c r="A491" s="224" t="s">
        <v>2143</v>
      </c>
      <c r="B491" s="228">
        <v>48</v>
      </c>
      <c r="C491" s="226"/>
    </row>
    <row r="492" spans="1:3" s="2" customFormat="1" ht="16.5" customHeight="1">
      <c r="A492" s="224" t="s">
        <v>2144</v>
      </c>
      <c r="B492" s="228">
        <f>SUM(B493:B499)</f>
        <v>1664</v>
      </c>
      <c r="C492" s="226"/>
    </row>
    <row r="493" spans="1:3" s="2" customFormat="1" ht="16.5" customHeight="1">
      <c r="A493" s="224" t="s">
        <v>1821</v>
      </c>
      <c r="B493" s="228">
        <v>0</v>
      </c>
      <c r="C493" s="226"/>
    </row>
    <row r="494" spans="1:3" s="2" customFormat="1" ht="16.5" customHeight="1">
      <c r="A494" s="224" t="s">
        <v>1822</v>
      </c>
      <c r="B494" s="228">
        <v>0</v>
      </c>
      <c r="C494" s="226"/>
    </row>
    <row r="495" spans="1:3" s="2" customFormat="1" ht="16.5" customHeight="1">
      <c r="A495" s="224" t="s">
        <v>1823</v>
      </c>
      <c r="B495" s="228">
        <v>0</v>
      </c>
      <c r="C495" s="226"/>
    </row>
    <row r="496" spans="1:3" s="2" customFormat="1" ht="16.5" customHeight="1">
      <c r="A496" s="224" t="s">
        <v>2145</v>
      </c>
      <c r="B496" s="228">
        <v>0</v>
      </c>
      <c r="C496" s="226"/>
    </row>
    <row r="497" spans="1:3" s="2" customFormat="1" ht="16.5" customHeight="1">
      <c r="A497" s="224" t="s">
        <v>2146</v>
      </c>
      <c r="B497" s="228"/>
      <c r="C497" s="226"/>
    </row>
    <row r="498" spans="1:3" s="2" customFormat="1" ht="16.5" customHeight="1">
      <c r="A498" s="224" t="s">
        <v>2147</v>
      </c>
      <c r="B498" s="228">
        <v>1664</v>
      </c>
      <c r="C498" s="226"/>
    </row>
    <row r="499" spans="1:3" s="2" customFormat="1" ht="16.5" customHeight="1">
      <c r="A499" s="224" t="s">
        <v>2148</v>
      </c>
      <c r="B499" s="228">
        <v>0</v>
      </c>
      <c r="C499" s="226"/>
    </row>
    <row r="500" spans="1:3" s="2" customFormat="1" ht="16.5" customHeight="1">
      <c r="A500" s="224" t="s">
        <v>2149</v>
      </c>
      <c r="B500" s="228">
        <f>SUM(B501:B503)</f>
        <v>229</v>
      </c>
      <c r="C500" s="226"/>
    </row>
    <row r="501" spans="1:3" s="2" customFormat="1" ht="16.5" customHeight="1">
      <c r="A501" s="224" t="s">
        <v>2150</v>
      </c>
      <c r="B501" s="228">
        <v>200</v>
      </c>
      <c r="C501" s="226"/>
    </row>
    <row r="502" spans="1:3" s="2" customFormat="1" ht="16.5" customHeight="1">
      <c r="A502" s="224" t="s">
        <v>2151</v>
      </c>
      <c r="B502" s="228">
        <v>0</v>
      </c>
      <c r="C502" s="226"/>
    </row>
    <row r="503" spans="1:3" s="2" customFormat="1" ht="16.5" customHeight="1">
      <c r="A503" s="224" t="s">
        <v>2152</v>
      </c>
      <c r="B503" s="228">
        <v>29</v>
      </c>
      <c r="C503" s="226"/>
    </row>
    <row r="504" spans="1:3" s="2" customFormat="1" ht="16.5" customHeight="1">
      <c r="A504" s="224" t="s">
        <v>2153</v>
      </c>
      <c r="B504" s="228">
        <f>SUM(B505,B524,B532,B534,B543,B547,B557,B565,B572,B580,B589,B594,B597,B600,B603,B606,B609,B613,B617,B625,B628)</f>
        <v>76728</v>
      </c>
      <c r="C504" s="226"/>
    </row>
    <row r="505" spans="1:3" s="2" customFormat="1" ht="16.5" customHeight="1">
      <c r="A505" s="224" t="s">
        <v>2154</v>
      </c>
      <c r="B505" s="228">
        <f>SUM(B506:B523)</f>
        <v>16368</v>
      </c>
      <c r="C505" s="226"/>
    </row>
    <row r="506" spans="1:3" s="2" customFormat="1" ht="16.5" customHeight="1">
      <c r="A506" s="224" t="s">
        <v>1821</v>
      </c>
      <c r="B506" s="228">
        <v>493</v>
      </c>
      <c r="C506" s="226"/>
    </row>
    <row r="507" spans="1:3" s="2" customFormat="1" ht="16.5" customHeight="1">
      <c r="A507" s="224" t="s">
        <v>1822</v>
      </c>
      <c r="B507" s="228">
        <v>0</v>
      </c>
      <c r="C507" s="226"/>
    </row>
    <row r="508" spans="1:3" s="2" customFormat="1" ht="16.5" customHeight="1">
      <c r="A508" s="224" t="s">
        <v>1823</v>
      </c>
      <c r="B508" s="228">
        <v>0</v>
      </c>
      <c r="C508" s="226"/>
    </row>
    <row r="509" spans="1:3" s="2" customFormat="1" ht="16.5" customHeight="1">
      <c r="A509" s="224" t="s">
        <v>2155</v>
      </c>
      <c r="B509" s="228">
        <v>666</v>
      </c>
      <c r="C509" s="226"/>
    </row>
    <row r="510" spans="1:3" s="2" customFormat="1" ht="16.5" customHeight="1">
      <c r="A510" s="224" t="s">
        <v>2156</v>
      </c>
      <c r="B510" s="228">
        <v>113</v>
      </c>
      <c r="C510" s="226"/>
    </row>
    <row r="511" spans="1:3" s="2" customFormat="1" ht="16.5" customHeight="1">
      <c r="A511" s="224" t="s">
        <v>2157</v>
      </c>
      <c r="B511" s="228">
        <v>54</v>
      </c>
      <c r="C511" s="226"/>
    </row>
    <row r="512" spans="1:3" s="2" customFormat="1" ht="16.5" customHeight="1">
      <c r="A512" s="224" t="s">
        <v>2158</v>
      </c>
      <c r="B512" s="228">
        <v>0</v>
      </c>
      <c r="C512" s="226"/>
    </row>
    <row r="513" spans="1:3" s="2" customFormat="1" ht="16.5" customHeight="1">
      <c r="A513" s="224" t="s">
        <v>1862</v>
      </c>
      <c r="B513" s="228">
        <v>0</v>
      </c>
      <c r="C513" s="226"/>
    </row>
    <row r="514" spans="1:3" s="2" customFormat="1" ht="16.5" customHeight="1">
      <c r="A514" s="224" t="s">
        <v>2159</v>
      </c>
      <c r="B514" s="228">
        <v>14258</v>
      </c>
      <c r="C514" s="226"/>
    </row>
    <row r="515" spans="1:3" s="2" customFormat="1" ht="16.5" customHeight="1">
      <c r="A515" s="224" t="s">
        <v>2160</v>
      </c>
      <c r="B515" s="228">
        <v>0</v>
      </c>
      <c r="C515" s="226"/>
    </row>
    <row r="516" spans="1:3" s="2" customFormat="1" ht="16.5" customHeight="1">
      <c r="A516" s="224" t="s">
        <v>2161</v>
      </c>
      <c r="B516" s="228">
        <v>157</v>
      </c>
      <c r="C516" s="226"/>
    </row>
    <row r="517" spans="1:3" s="2" customFormat="1" ht="16.5" customHeight="1">
      <c r="A517" s="224" t="s">
        <v>2162</v>
      </c>
      <c r="B517" s="228">
        <v>98</v>
      </c>
      <c r="C517" s="226"/>
    </row>
    <row r="518" spans="1:3" s="2" customFormat="1" ht="16.5" customHeight="1">
      <c r="A518" s="224" t="s">
        <v>2163</v>
      </c>
      <c r="B518" s="228"/>
      <c r="C518" s="226"/>
    </row>
    <row r="519" spans="1:3" s="2" customFormat="1" ht="16.5" customHeight="1">
      <c r="A519" s="224" t="s">
        <v>2164</v>
      </c>
      <c r="B519" s="228"/>
      <c r="C519" s="226"/>
    </row>
    <row r="520" spans="1:3" s="2" customFormat="1" ht="16.5" customHeight="1">
      <c r="A520" s="224" t="s">
        <v>2165</v>
      </c>
      <c r="B520" s="228"/>
      <c r="C520" s="226"/>
    </row>
    <row r="521" spans="1:3" s="2" customFormat="1" ht="16.5" customHeight="1">
      <c r="A521" s="224" t="s">
        <v>2166</v>
      </c>
      <c r="B521" s="228"/>
      <c r="C521" s="226"/>
    </row>
    <row r="522" spans="1:3" s="2" customFormat="1" ht="16.5" customHeight="1">
      <c r="A522" s="224" t="s">
        <v>1830</v>
      </c>
      <c r="B522" s="228">
        <v>105</v>
      </c>
      <c r="C522" s="226"/>
    </row>
    <row r="523" spans="1:3" s="2" customFormat="1" ht="16.5" customHeight="1">
      <c r="A523" s="224" t="s">
        <v>2167</v>
      </c>
      <c r="B523" s="228">
        <v>424</v>
      </c>
      <c r="C523" s="226"/>
    </row>
    <row r="524" spans="1:3" s="2" customFormat="1" ht="16.5" customHeight="1">
      <c r="A524" s="224" t="s">
        <v>2168</v>
      </c>
      <c r="B524" s="228">
        <f>SUM(B525:B531)</f>
        <v>2015</v>
      </c>
      <c r="C524" s="226"/>
    </row>
    <row r="525" spans="1:3" s="2" customFormat="1" ht="16.5" customHeight="1">
      <c r="A525" s="224" t="s">
        <v>1821</v>
      </c>
      <c r="B525" s="228">
        <v>261</v>
      </c>
      <c r="C525" s="226"/>
    </row>
    <row r="526" spans="1:3" s="2" customFormat="1" ht="16.5" customHeight="1">
      <c r="A526" s="224" t="s">
        <v>1822</v>
      </c>
      <c r="B526" s="228">
        <v>0</v>
      </c>
      <c r="C526" s="226"/>
    </row>
    <row r="527" spans="1:3" s="2" customFormat="1" ht="16.5" customHeight="1">
      <c r="A527" s="224" t="s">
        <v>1823</v>
      </c>
      <c r="B527" s="228">
        <v>0</v>
      </c>
      <c r="C527" s="226"/>
    </row>
    <row r="528" spans="1:3" s="2" customFormat="1" ht="16.5" customHeight="1">
      <c r="A528" s="224" t="s">
        <v>2169</v>
      </c>
      <c r="B528" s="228">
        <v>0</v>
      </c>
      <c r="C528" s="226"/>
    </row>
    <row r="529" spans="1:3" s="2" customFormat="1" ht="16.5" customHeight="1">
      <c r="A529" s="224" t="s">
        <v>2170</v>
      </c>
      <c r="B529" s="228">
        <v>68</v>
      </c>
      <c r="C529" s="226"/>
    </row>
    <row r="530" spans="1:3" s="2" customFormat="1" ht="16.5" customHeight="1">
      <c r="A530" s="224" t="s">
        <v>2171</v>
      </c>
      <c r="B530" s="228">
        <v>0</v>
      </c>
      <c r="C530" s="226"/>
    </row>
    <row r="531" spans="1:3" s="2" customFormat="1" ht="16.5" customHeight="1">
      <c r="A531" s="224" t="s">
        <v>2172</v>
      </c>
      <c r="B531" s="228">
        <v>1686</v>
      </c>
      <c r="C531" s="226"/>
    </row>
    <row r="532" spans="1:3" s="2" customFormat="1" ht="16.5" customHeight="1">
      <c r="A532" s="224" t="s">
        <v>2173</v>
      </c>
      <c r="B532" s="228">
        <f>SUM(B533)</f>
        <v>0</v>
      </c>
      <c r="C532" s="226"/>
    </row>
    <row r="533" spans="1:3" s="2" customFormat="1" ht="16.5" customHeight="1">
      <c r="A533" s="224" t="s">
        <v>2174</v>
      </c>
      <c r="B533" s="228">
        <v>0</v>
      </c>
      <c r="C533" s="226"/>
    </row>
    <row r="534" spans="1:3" s="2" customFormat="1" ht="16.5" customHeight="1">
      <c r="A534" s="224" t="s">
        <v>2175</v>
      </c>
      <c r="B534" s="228">
        <f>SUM(B535:B542)</f>
        <v>16492</v>
      </c>
      <c r="C534" s="226"/>
    </row>
    <row r="535" spans="1:3" s="2" customFormat="1" ht="16.5" customHeight="1">
      <c r="A535" s="224" t="s">
        <v>2176</v>
      </c>
      <c r="B535" s="228">
        <v>39</v>
      </c>
      <c r="C535" s="226"/>
    </row>
    <row r="536" spans="1:3" s="2" customFormat="1" ht="16.5" customHeight="1">
      <c r="A536" s="224" t="s">
        <v>2177</v>
      </c>
      <c r="B536" s="228">
        <v>106</v>
      </c>
      <c r="C536" s="226"/>
    </row>
    <row r="537" spans="1:3" s="2" customFormat="1" ht="16.5" customHeight="1">
      <c r="A537" s="224" t="s">
        <v>2178</v>
      </c>
      <c r="B537" s="228">
        <v>0</v>
      </c>
      <c r="C537" s="226"/>
    </row>
    <row r="538" spans="1:3" s="2" customFormat="1" ht="16.5" customHeight="1">
      <c r="A538" s="224" t="s">
        <v>2179</v>
      </c>
      <c r="B538" s="228">
        <v>12557</v>
      </c>
      <c r="C538" s="226"/>
    </row>
    <row r="539" spans="1:3" s="2" customFormat="1" ht="16.5" customHeight="1">
      <c r="A539" s="224" t="s">
        <v>2180</v>
      </c>
      <c r="B539" s="228">
        <v>0</v>
      </c>
      <c r="C539" s="226"/>
    </row>
    <row r="540" spans="1:3" s="2" customFormat="1" ht="16.5" customHeight="1">
      <c r="A540" s="224" t="s">
        <v>2181</v>
      </c>
      <c r="B540" s="228">
        <v>3790</v>
      </c>
      <c r="C540" s="226"/>
    </row>
    <row r="541" spans="1:3" s="2" customFormat="1" ht="16.5" customHeight="1">
      <c r="A541" s="224" t="s">
        <v>2182</v>
      </c>
      <c r="B541" s="228"/>
      <c r="C541" s="226"/>
    </row>
    <row r="542" spans="1:3" s="2" customFormat="1" ht="16.5" customHeight="1">
      <c r="A542" s="224" t="s">
        <v>2183</v>
      </c>
      <c r="B542" s="228">
        <v>0</v>
      </c>
      <c r="C542" s="226"/>
    </row>
    <row r="543" spans="1:3" s="2" customFormat="1" ht="16.5" customHeight="1">
      <c r="A543" s="224" t="s">
        <v>2184</v>
      </c>
      <c r="B543" s="228">
        <f>SUM(B544:B546)</f>
        <v>0</v>
      </c>
      <c r="C543" s="226"/>
    </row>
    <row r="544" spans="1:3" s="2" customFormat="1" ht="16.5" customHeight="1">
      <c r="A544" s="224" t="s">
        <v>2185</v>
      </c>
      <c r="B544" s="228">
        <v>0</v>
      </c>
      <c r="C544" s="226"/>
    </row>
    <row r="545" spans="1:3" s="2" customFormat="1" ht="16.5" customHeight="1">
      <c r="A545" s="224" t="s">
        <v>2186</v>
      </c>
      <c r="B545" s="228">
        <v>0</v>
      </c>
      <c r="C545" s="226"/>
    </row>
    <row r="546" spans="1:3" s="2" customFormat="1" ht="16.5" customHeight="1">
      <c r="A546" s="224" t="s">
        <v>2187</v>
      </c>
      <c r="B546" s="228">
        <v>0</v>
      </c>
      <c r="C546" s="226"/>
    </row>
    <row r="547" spans="1:3" s="2" customFormat="1" ht="16.5" customHeight="1">
      <c r="A547" s="224" t="s">
        <v>2188</v>
      </c>
      <c r="B547" s="228">
        <f>SUM(B548:B556)</f>
        <v>1406</v>
      </c>
      <c r="C547" s="226"/>
    </row>
    <row r="548" spans="1:3" s="2" customFormat="1" ht="16.5" customHeight="1">
      <c r="A548" s="224" t="s">
        <v>2189</v>
      </c>
      <c r="B548" s="228">
        <v>0</v>
      </c>
      <c r="C548" s="226"/>
    </row>
    <row r="549" spans="1:3" s="2" customFormat="1" ht="16.5" customHeight="1">
      <c r="A549" s="224" t="s">
        <v>2190</v>
      </c>
      <c r="B549" s="228">
        <v>0</v>
      </c>
      <c r="C549" s="226"/>
    </row>
    <row r="550" spans="1:3" s="2" customFormat="1" ht="16.5" customHeight="1">
      <c r="A550" s="224" t="s">
        <v>2191</v>
      </c>
      <c r="B550" s="228">
        <v>0</v>
      </c>
      <c r="C550" s="226"/>
    </row>
    <row r="551" spans="1:3" s="2" customFormat="1" ht="16.5" customHeight="1">
      <c r="A551" s="224" t="s">
        <v>2192</v>
      </c>
      <c r="B551" s="228">
        <v>0</v>
      </c>
      <c r="C551" s="226"/>
    </row>
    <row r="552" spans="1:3" s="2" customFormat="1" ht="16.5" customHeight="1">
      <c r="A552" s="224" t="s">
        <v>2193</v>
      </c>
      <c r="B552" s="228">
        <v>0</v>
      </c>
      <c r="C552" s="226"/>
    </row>
    <row r="553" spans="1:3" s="2" customFormat="1" ht="16.5" customHeight="1">
      <c r="A553" s="224" t="s">
        <v>2194</v>
      </c>
      <c r="B553" s="228">
        <v>0</v>
      </c>
      <c r="C553" s="226"/>
    </row>
    <row r="554" spans="1:3" s="2" customFormat="1" ht="16.5" customHeight="1">
      <c r="A554" s="224" t="s">
        <v>2195</v>
      </c>
      <c r="B554" s="228">
        <v>0</v>
      </c>
      <c r="C554" s="226"/>
    </row>
    <row r="555" spans="1:3" s="2" customFormat="1" ht="16.5" customHeight="1">
      <c r="A555" s="224" t="s">
        <v>2196</v>
      </c>
      <c r="B555" s="228">
        <v>0</v>
      </c>
      <c r="C555" s="226"/>
    </row>
    <row r="556" spans="1:3" s="2" customFormat="1" ht="16.5" customHeight="1">
      <c r="A556" s="224" t="s">
        <v>2197</v>
      </c>
      <c r="B556" s="228">
        <v>1406</v>
      </c>
      <c r="C556" s="226"/>
    </row>
    <row r="557" spans="1:3" s="2" customFormat="1" ht="16.5" customHeight="1">
      <c r="A557" s="224" t="s">
        <v>2198</v>
      </c>
      <c r="B557" s="228">
        <f>SUM(B558:B564)</f>
        <v>4352</v>
      </c>
      <c r="C557" s="226"/>
    </row>
    <row r="558" spans="1:3" s="2" customFormat="1" ht="16.5" customHeight="1">
      <c r="A558" s="224" t="s">
        <v>2199</v>
      </c>
      <c r="B558" s="228">
        <v>0</v>
      </c>
      <c r="C558" s="226"/>
    </row>
    <row r="559" spans="1:3" s="2" customFormat="1" ht="16.5" customHeight="1">
      <c r="A559" s="224" t="s">
        <v>2200</v>
      </c>
      <c r="B559" s="228">
        <v>0</v>
      </c>
      <c r="C559" s="226"/>
    </row>
    <row r="560" spans="1:3" s="2" customFormat="1" ht="16.5" customHeight="1">
      <c r="A560" s="224" t="s">
        <v>2201</v>
      </c>
      <c r="B560" s="228">
        <v>0</v>
      </c>
      <c r="C560" s="226"/>
    </row>
    <row r="561" spans="1:3" s="2" customFormat="1" ht="16.5" customHeight="1">
      <c r="A561" s="224" t="s">
        <v>2202</v>
      </c>
      <c r="B561" s="228">
        <v>220</v>
      </c>
      <c r="C561" s="226"/>
    </row>
    <row r="562" spans="1:3" s="2" customFormat="1" ht="16.5" customHeight="1">
      <c r="A562" s="224" t="s">
        <v>2203</v>
      </c>
      <c r="B562" s="228">
        <v>0</v>
      </c>
      <c r="C562" s="226"/>
    </row>
    <row r="563" spans="1:3" s="2" customFormat="1" ht="16.5" customHeight="1">
      <c r="A563" s="224" t="s">
        <v>2204</v>
      </c>
      <c r="B563" s="228">
        <v>0</v>
      </c>
      <c r="C563" s="226"/>
    </row>
    <row r="564" spans="1:3" s="2" customFormat="1" ht="16.5" customHeight="1">
      <c r="A564" s="224" t="s">
        <v>2205</v>
      </c>
      <c r="B564" s="228">
        <v>4132</v>
      </c>
      <c r="C564" s="226"/>
    </row>
    <row r="565" spans="1:3" s="2" customFormat="1" ht="16.5" customHeight="1">
      <c r="A565" s="224" t="s">
        <v>2206</v>
      </c>
      <c r="B565" s="228">
        <f>SUM(B566:B571)</f>
        <v>3643</v>
      </c>
      <c r="C565" s="226"/>
    </row>
    <row r="566" spans="1:3" s="2" customFormat="1" ht="16.5" customHeight="1">
      <c r="A566" s="224" t="s">
        <v>2207</v>
      </c>
      <c r="B566" s="228">
        <v>59</v>
      </c>
      <c r="C566" s="226"/>
    </row>
    <row r="567" spans="1:3" s="2" customFormat="1" ht="16.5" customHeight="1">
      <c r="A567" s="224" t="s">
        <v>2208</v>
      </c>
      <c r="B567" s="228">
        <v>314</v>
      </c>
      <c r="C567" s="226"/>
    </row>
    <row r="568" spans="1:3" s="2" customFormat="1" ht="16.5" customHeight="1">
      <c r="A568" s="224" t="s">
        <v>2209</v>
      </c>
      <c r="B568" s="228">
        <v>745</v>
      </c>
      <c r="C568" s="226"/>
    </row>
    <row r="569" spans="1:3" s="2" customFormat="1" ht="16.5" customHeight="1">
      <c r="A569" s="224" t="s">
        <v>2210</v>
      </c>
      <c r="B569" s="228">
        <v>44</v>
      </c>
      <c r="C569" s="226"/>
    </row>
    <row r="570" spans="1:3" s="2" customFormat="1" ht="16.5" customHeight="1">
      <c r="A570" s="224" t="s">
        <v>2211</v>
      </c>
      <c r="B570" s="228">
        <v>0</v>
      </c>
      <c r="C570" s="226"/>
    </row>
    <row r="571" spans="1:3" s="2" customFormat="1" ht="16.5" customHeight="1">
      <c r="A571" s="224" t="s">
        <v>2212</v>
      </c>
      <c r="B571" s="228">
        <v>2481</v>
      </c>
      <c r="C571" s="226"/>
    </row>
    <row r="572" spans="1:3" s="2" customFormat="1" ht="16.5" customHeight="1">
      <c r="A572" s="224" t="s">
        <v>2213</v>
      </c>
      <c r="B572" s="228">
        <f>SUM(B573:B579)</f>
        <v>1934</v>
      </c>
      <c r="C572" s="226"/>
    </row>
    <row r="573" spans="1:3" s="2" customFormat="1" ht="16.5" customHeight="1">
      <c r="A573" s="224" t="s">
        <v>2214</v>
      </c>
      <c r="B573" s="228">
        <v>202</v>
      </c>
      <c r="C573" s="226"/>
    </row>
    <row r="574" spans="1:3" s="2" customFormat="1" ht="16.5" customHeight="1">
      <c r="A574" s="224" t="s">
        <v>2215</v>
      </c>
      <c r="B574" s="228">
        <v>1066</v>
      </c>
      <c r="C574" s="226"/>
    </row>
    <row r="575" spans="1:3" s="2" customFormat="1" ht="16.5" customHeight="1">
      <c r="A575" s="224" t="s">
        <v>2216</v>
      </c>
      <c r="B575" s="228">
        <v>0</v>
      </c>
      <c r="C575" s="226"/>
    </row>
    <row r="576" spans="1:3" s="2" customFormat="1" ht="16.5" customHeight="1">
      <c r="A576" s="224" t="s">
        <v>2217</v>
      </c>
      <c r="B576" s="228">
        <v>605</v>
      </c>
      <c r="C576" s="226"/>
    </row>
    <row r="577" spans="1:3" s="2" customFormat="1" ht="16.5" customHeight="1">
      <c r="A577" s="224" t="s">
        <v>2218</v>
      </c>
      <c r="B577" s="228">
        <v>61</v>
      </c>
      <c r="C577" s="226"/>
    </row>
    <row r="578" spans="1:3" s="2" customFormat="1" ht="16.5" customHeight="1">
      <c r="A578" s="224" t="s">
        <v>2219</v>
      </c>
      <c r="B578" s="228">
        <v>0</v>
      </c>
      <c r="C578" s="226"/>
    </row>
    <row r="579" spans="1:3" s="2" customFormat="1" ht="16.5" customHeight="1">
      <c r="A579" s="224" t="s">
        <v>2220</v>
      </c>
      <c r="B579" s="228">
        <v>0</v>
      </c>
      <c r="C579" s="226"/>
    </row>
    <row r="580" spans="1:3" s="2" customFormat="1" ht="16.5" customHeight="1">
      <c r="A580" s="224" t="s">
        <v>2221</v>
      </c>
      <c r="B580" s="228">
        <f>SUM(B581:B588)</f>
        <v>938</v>
      </c>
      <c r="C580" s="226"/>
    </row>
    <row r="581" spans="1:3" s="2" customFormat="1" ht="16.5" customHeight="1">
      <c r="A581" s="224" t="s">
        <v>1821</v>
      </c>
      <c r="B581" s="228">
        <v>219</v>
      </c>
      <c r="C581" s="226"/>
    </row>
    <row r="582" spans="1:3" s="2" customFormat="1" ht="16.5" customHeight="1">
      <c r="A582" s="224" t="s">
        <v>1822</v>
      </c>
      <c r="B582" s="228">
        <v>0</v>
      </c>
      <c r="C582" s="226"/>
    </row>
    <row r="583" spans="1:3" s="2" customFormat="1" ht="16.5" customHeight="1">
      <c r="A583" s="224" t="s">
        <v>1823</v>
      </c>
      <c r="B583" s="228">
        <v>0</v>
      </c>
      <c r="C583" s="226"/>
    </row>
    <row r="584" spans="1:3" s="2" customFormat="1" ht="16.5" customHeight="1">
      <c r="A584" s="224" t="s">
        <v>2222</v>
      </c>
      <c r="B584" s="228">
        <v>13</v>
      </c>
      <c r="C584" s="226"/>
    </row>
    <row r="585" spans="1:3" s="2" customFormat="1" ht="16.5" customHeight="1">
      <c r="A585" s="224" t="s">
        <v>2223</v>
      </c>
      <c r="B585" s="228">
        <v>6</v>
      </c>
      <c r="C585" s="226"/>
    </row>
    <row r="586" spans="1:3" s="2" customFormat="1" ht="16.5" customHeight="1">
      <c r="A586" s="224" t="s">
        <v>2224</v>
      </c>
      <c r="B586" s="228">
        <v>0</v>
      </c>
      <c r="C586" s="226"/>
    </row>
    <row r="587" spans="1:3" s="2" customFormat="1" ht="16.5" customHeight="1">
      <c r="A587" s="224" t="s">
        <v>2225</v>
      </c>
      <c r="B587" s="228">
        <v>563</v>
      </c>
      <c r="C587" s="226"/>
    </row>
    <row r="588" spans="1:3" s="2" customFormat="1" ht="16.5" customHeight="1">
      <c r="A588" s="224" t="s">
        <v>2226</v>
      </c>
      <c r="B588" s="228">
        <v>137</v>
      </c>
      <c r="C588" s="226"/>
    </row>
    <row r="589" spans="1:3" s="2" customFormat="1" ht="16.5" customHeight="1">
      <c r="A589" s="224" t="s">
        <v>2227</v>
      </c>
      <c r="B589" s="228">
        <f>SUM(B590:B593)</f>
        <v>70</v>
      </c>
      <c r="C589" s="226"/>
    </row>
    <row r="590" spans="1:3" s="2" customFormat="1" ht="16.5" customHeight="1">
      <c r="A590" s="224" t="s">
        <v>1821</v>
      </c>
      <c r="B590" s="228">
        <v>0</v>
      </c>
      <c r="C590" s="226"/>
    </row>
    <row r="591" spans="1:3" s="2" customFormat="1" ht="16.5" customHeight="1">
      <c r="A591" s="224" t="s">
        <v>1822</v>
      </c>
      <c r="B591" s="228">
        <v>0</v>
      </c>
      <c r="C591" s="226"/>
    </row>
    <row r="592" spans="1:3" s="2" customFormat="1" ht="16.5" customHeight="1">
      <c r="A592" s="224" t="s">
        <v>1823</v>
      </c>
      <c r="B592" s="228">
        <v>0</v>
      </c>
      <c r="C592" s="226"/>
    </row>
    <row r="593" spans="1:3" s="2" customFormat="1" ht="16.5" customHeight="1">
      <c r="A593" s="224" t="s">
        <v>2228</v>
      </c>
      <c r="B593" s="228">
        <v>70</v>
      </c>
      <c r="C593" s="226"/>
    </row>
    <row r="594" spans="1:3" s="2" customFormat="1" ht="16.5" customHeight="1">
      <c r="A594" s="224" t="s">
        <v>2229</v>
      </c>
      <c r="B594" s="228">
        <f>SUM(B595:B596)</f>
        <v>4353</v>
      </c>
      <c r="C594" s="226"/>
    </row>
    <row r="595" spans="1:3" s="2" customFormat="1" ht="16.5" customHeight="1">
      <c r="A595" s="224" t="s">
        <v>2230</v>
      </c>
      <c r="B595" s="228">
        <v>0</v>
      </c>
      <c r="C595" s="226"/>
    </row>
    <row r="596" spans="1:3" s="2" customFormat="1" ht="16.5" customHeight="1">
      <c r="A596" s="224" t="s">
        <v>2231</v>
      </c>
      <c r="B596" s="228">
        <v>4353</v>
      </c>
      <c r="C596" s="226"/>
    </row>
    <row r="597" spans="1:3" s="2" customFormat="1" ht="16.5" customHeight="1">
      <c r="A597" s="224" t="s">
        <v>2232</v>
      </c>
      <c r="B597" s="228">
        <f>SUM(B598:B599)</f>
        <v>341</v>
      </c>
      <c r="C597" s="226"/>
    </row>
    <row r="598" spans="1:3" s="2" customFormat="1" ht="16.5" customHeight="1">
      <c r="A598" s="224" t="s">
        <v>2233</v>
      </c>
      <c r="B598" s="228">
        <v>136</v>
      </c>
      <c r="C598" s="226"/>
    </row>
    <row r="599" spans="1:3" s="2" customFormat="1" ht="16.5" customHeight="1">
      <c r="A599" s="224" t="s">
        <v>2234</v>
      </c>
      <c r="B599" s="228">
        <v>205</v>
      </c>
      <c r="C599" s="226"/>
    </row>
    <row r="600" spans="1:3" s="2" customFormat="1" ht="16.5" customHeight="1">
      <c r="A600" s="224" t="s">
        <v>2235</v>
      </c>
      <c r="B600" s="228">
        <f>SUM(B601:B602)</f>
        <v>1150</v>
      </c>
      <c r="C600" s="226"/>
    </row>
    <row r="601" spans="1:3" s="2" customFormat="1" ht="16.5" customHeight="1">
      <c r="A601" s="224" t="s">
        <v>2236</v>
      </c>
      <c r="B601" s="228">
        <v>0</v>
      </c>
      <c r="C601" s="226"/>
    </row>
    <row r="602" spans="1:3" s="2" customFormat="1" ht="16.5" customHeight="1">
      <c r="A602" s="224" t="s">
        <v>2237</v>
      </c>
      <c r="B602" s="228">
        <v>1150</v>
      </c>
      <c r="C602" s="226"/>
    </row>
    <row r="603" spans="1:3" s="2" customFormat="1" ht="16.5" customHeight="1">
      <c r="A603" s="224" t="s">
        <v>2238</v>
      </c>
      <c r="B603" s="228">
        <f>SUM(B604:B605)</f>
        <v>0</v>
      </c>
      <c r="C603" s="226"/>
    </row>
    <row r="604" spans="1:3" s="2" customFormat="1" ht="16.5" customHeight="1">
      <c r="A604" s="224" t="s">
        <v>2239</v>
      </c>
      <c r="B604" s="228">
        <v>0</v>
      </c>
      <c r="C604" s="226"/>
    </row>
    <row r="605" spans="1:3" s="2" customFormat="1" ht="16.5" customHeight="1">
      <c r="A605" s="224" t="s">
        <v>2240</v>
      </c>
      <c r="B605" s="228">
        <v>0</v>
      </c>
      <c r="C605" s="226"/>
    </row>
    <row r="606" spans="1:3" s="2" customFormat="1" ht="16.5" customHeight="1">
      <c r="A606" s="224" t="s">
        <v>2241</v>
      </c>
      <c r="B606" s="228">
        <f>SUM(B607:B608)</f>
        <v>50</v>
      </c>
      <c r="C606" s="226"/>
    </row>
    <row r="607" spans="1:3" s="2" customFormat="1" ht="16.5" customHeight="1">
      <c r="A607" s="224" t="s">
        <v>2242</v>
      </c>
      <c r="B607" s="228">
        <v>0</v>
      </c>
      <c r="C607" s="226"/>
    </row>
    <row r="608" spans="1:3" s="2" customFormat="1" ht="16.5" customHeight="1">
      <c r="A608" s="224" t="s">
        <v>2243</v>
      </c>
      <c r="B608" s="228">
        <v>50</v>
      </c>
      <c r="C608" s="226"/>
    </row>
    <row r="609" spans="1:3" s="2" customFormat="1" ht="16.5" customHeight="1">
      <c r="A609" s="224" t="s">
        <v>2244</v>
      </c>
      <c r="B609" s="228">
        <f>SUM(B610:B612)</f>
        <v>23204</v>
      </c>
      <c r="C609" s="226"/>
    </row>
    <row r="610" spans="1:3" s="2" customFormat="1" ht="16.5" customHeight="1">
      <c r="A610" s="224" t="s">
        <v>2245</v>
      </c>
      <c r="B610" s="228">
        <v>0</v>
      </c>
      <c r="C610" s="226"/>
    </row>
    <row r="611" spans="1:3" s="2" customFormat="1" ht="16.5" customHeight="1">
      <c r="A611" s="224" t="s">
        <v>2246</v>
      </c>
      <c r="B611" s="228">
        <v>23204</v>
      </c>
      <c r="C611" s="226"/>
    </row>
    <row r="612" spans="1:3" s="2" customFormat="1" ht="16.5" customHeight="1">
      <c r="A612" s="224" t="s">
        <v>2247</v>
      </c>
      <c r="B612" s="228">
        <v>0</v>
      </c>
      <c r="C612" s="226"/>
    </row>
    <row r="613" spans="1:3" s="2" customFormat="1" ht="16.5" customHeight="1">
      <c r="A613" s="224" t="s">
        <v>2248</v>
      </c>
      <c r="B613" s="228">
        <f>SUM(B614:B616)</f>
        <v>0</v>
      </c>
      <c r="C613" s="226"/>
    </row>
    <row r="614" spans="1:3" s="2" customFormat="1" ht="16.5" customHeight="1">
      <c r="A614" s="224" t="s">
        <v>2249</v>
      </c>
      <c r="B614" s="228">
        <v>0</v>
      </c>
      <c r="C614" s="226"/>
    </row>
    <row r="615" spans="1:3" s="2" customFormat="1" ht="16.5" customHeight="1">
      <c r="A615" s="224" t="s">
        <v>2250</v>
      </c>
      <c r="B615" s="228">
        <v>0</v>
      </c>
      <c r="C615" s="226"/>
    </row>
    <row r="616" spans="1:3" s="2" customFormat="1" ht="16.5" customHeight="1">
      <c r="A616" s="224" t="s">
        <v>2251</v>
      </c>
      <c r="B616" s="228">
        <v>0</v>
      </c>
      <c r="C616" s="226"/>
    </row>
    <row r="617" spans="1:3" s="2" customFormat="1" ht="16.5" customHeight="1">
      <c r="A617" s="231" t="s">
        <v>2252</v>
      </c>
      <c r="B617" s="228">
        <f>SUM(B618:B624)</f>
        <v>238</v>
      </c>
      <c r="C617" s="226"/>
    </row>
    <row r="618" spans="1:3" s="2" customFormat="1" ht="16.5" customHeight="1">
      <c r="A618" s="224" t="s">
        <v>1821</v>
      </c>
      <c r="B618" s="228">
        <v>96</v>
      </c>
      <c r="C618" s="226"/>
    </row>
    <row r="619" spans="1:3" s="2" customFormat="1" ht="16.5" customHeight="1">
      <c r="A619" s="224" t="s">
        <v>1822</v>
      </c>
      <c r="B619" s="228">
        <v>0</v>
      </c>
      <c r="C619" s="226"/>
    </row>
    <row r="620" spans="1:3" s="2" customFormat="1" ht="16.5" customHeight="1">
      <c r="A620" s="224" t="s">
        <v>1823</v>
      </c>
      <c r="B620" s="228">
        <v>0</v>
      </c>
      <c r="C620" s="226"/>
    </row>
    <row r="621" spans="1:3" s="2" customFormat="1" ht="16.5" customHeight="1">
      <c r="A621" s="224" t="s">
        <v>2253</v>
      </c>
      <c r="B621" s="228">
        <v>50</v>
      </c>
      <c r="C621" s="226"/>
    </row>
    <row r="622" spans="1:3" s="2" customFormat="1" ht="16.5" customHeight="1">
      <c r="A622" s="224" t="s">
        <v>2254</v>
      </c>
      <c r="B622" s="228">
        <v>0</v>
      </c>
      <c r="C622" s="226"/>
    </row>
    <row r="623" spans="1:3" s="2" customFormat="1" ht="16.5" customHeight="1">
      <c r="A623" s="224" t="s">
        <v>1830</v>
      </c>
      <c r="B623" s="228">
        <v>74</v>
      </c>
      <c r="C623" s="226"/>
    </row>
    <row r="624" spans="1:3" s="2" customFormat="1" ht="16.5" customHeight="1">
      <c r="A624" s="224" t="s">
        <v>2255</v>
      </c>
      <c r="B624" s="228">
        <v>18</v>
      </c>
      <c r="C624" s="226"/>
    </row>
    <row r="625" spans="1:3" s="2" customFormat="1" ht="16.5" customHeight="1">
      <c r="A625" s="224" t="s">
        <v>2256</v>
      </c>
      <c r="B625" s="228">
        <f>SUM(B626:B627)</f>
        <v>0</v>
      </c>
      <c r="C625" s="226"/>
    </row>
    <row r="626" spans="1:3" s="2" customFormat="1" ht="16.5" customHeight="1">
      <c r="A626" s="224" t="s">
        <v>2257</v>
      </c>
      <c r="B626" s="228">
        <v>0</v>
      </c>
      <c r="C626" s="226"/>
    </row>
    <row r="627" spans="1:3" s="2" customFormat="1" ht="16.5" customHeight="1">
      <c r="A627" s="224" t="s">
        <v>2258</v>
      </c>
      <c r="B627" s="228">
        <v>0</v>
      </c>
      <c r="C627" s="226"/>
    </row>
    <row r="628" spans="1:3" s="2" customFormat="1" ht="16.5" customHeight="1">
      <c r="A628" s="224" t="s">
        <v>2259</v>
      </c>
      <c r="B628" s="228">
        <v>174</v>
      </c>
      <c r="C628" s="226"/>
    </row>
    <row r="629" spans="1:3" s="2" customFormat="1" ht="16.5" customHeight="1">
      <c r="A629" s="224" t="s">
        <v>2260</v>
      </c>
      <c r="B629" s="228">
        <f>SUM(B630,B635,B649,B653,B665,B668,B672,B677,B681,B685,B688,B697,B698)</f>
        <v>90990</v>
      </c>
      <c r="C629" s="226"/>
    </row>
    <row r="630" spans="1:3" s="2" customFormat="1" ht="16.5" customHeight="1">
      <c r="A630" s="224" t="s">
        <v>2261</v>
      </c>
      <c r="B630" s="228">
        <f>SUM(B631:B634)</f>
        <v>4217</v>
      </c>
      <c r="C630" s="226"/>
    </row>
    <row r="631" spans="1:3" s="2" customFormat="1" ht="16.5" customHeight="1">
      <c r="A631" s="224" t="s">
        <v>1821</v>
      </c>
      <c r="B631" s="228">
        <v>450</v>
      </c>
      <c r="C631" s="226"/>
    </row>
    <row r="632" spans="1:3" s="2" customFormat="1" ht="16.5" customHeight="1">
      <c r="A632" s="224" t="s">
        <v>1822</v>
      </c>
      <c r="B632" s="228">
        <v>0</v>
      </c>
      <c r="C632" s="226"/>
    </row>
    <row r="633" spans="1:3" s="2" customFormat="1" ht="16.5" customHeight="1">
      <c r="A633" s="224" t="s">
        <v>1823</v>
      </c>
      <c r="B633" s="228">
        <v>0</v>
      </c>
      <c r="C633" s="226"/>
    </row>
    <row r="634" spans="1:3" s="2" customFormat="1" ht="16.5" customHeight="1">
      <c r="A634" s="224" t="s">
        <v>2262</v>
      </c>
      <c r="B634" s="228">
        <v>3767</v>
      </c>
      <c r="C634" s="226"/>
    </row>
    <row r="635" spans="1:3" s="2" customFormat="1" ht="16.5" customHeight="1">
      <c r="A635" s="224" t="s">
        <v>2263</v>
      </c>
      <c r="B635" s="228">
        <f>SUM(B636:B648)</f>
        <v>5763</v>
      </c>
      <c r="C635" s="226"/>
    </row>
    <row r="636" spans="1:3" s="2" customFormat="1" ht="16.5" customHeight="1">
      <c r="A636" s="224" t="s">
        <v>2264</v>
      </c>
      <c r="B636" s="228">
        <v>127</v>
      </c>
      <c r="C636" s="226"/>
    </row>
    <row r="637" spans="1:3" s="2" customFormat="1" ht="16.5" customHeight="1">
      <c r="A637" s="224" t="s">
        <v>2265</v>
      </c>
      <c r="B637" s="228">
        <v>5049</v>
      </c>
      <c r="C637" s="226"/>
    </row>
    <row r="638" spans="1:3" s="2" customFormat="1" ht="16.5" customHeight="1">
      <c r="A638" s="224" t="s">
        <v>2266</v>
      </c>
      <c r="B638" s="228">
        <v>0</v>
      </c>
      <c r="C638" s="226"/>
    </row>
    <row r="639" spans="1:3" s="2" customFormat="1" ht="16.5" customHeight="1">
      <c r="A639" s="224" t="s">
        <v>2267</v>
      </c>
      <c r="B639" s="228">
        <v>0</v>
      </c>
      <c r="C639" s="226"/>
    </row>
    <row r="640" spans="1:3" s="2" customFormat="1" ht="16.5" customHeight="1">
      <c r="A640" s="224" t="s">
        <v>2268</v>
      </c>
      <c r="B640" s="228">
        <v>0</v>
      </c>
      <c r="C640" s="226"/>
    </row>
    <row r="641" spans="1:3" s="2" customFormat="1" ht="16.5" customHeight="1">
      <c r="A641" s="224" t="s">
        <v>2269</v>
      </c>
      <c r="B641" s="228">
        <v>0</v>
      </c>
      <c r="C641" s="226"/>
    </row>
    <row r="642" spans="1:3" s="2" customFormat="1" ht="16.5" customHeight="1">
      <c r="A642" s="224" t="s">
        <v>2270</v>
      </c>
      <c r="B642" s="228">
        <v>0</v>
      </c>
      <c r="C642" s="226"/>
    </row>
    <row r="643" spans="1:3" s="2" customFormat="1" ht="16.5" customHeight="1">
      <c r="A643" s="224" t="s">
        <v>2271</v>
      </c>
      <c r="B643" s="228">
        <v>32</v>
      </c>
      <c r="C643" s="226"/>
    </row>
    <row r="644" spans="1:3" s="2" customFormat="1" ht="16.5" customHeight="1">
      <c r="A644" s="224" t="s">
        <v>2272</v>
      </c>
      <c r="B644" s="228">
        <v>0</v>
      </c>
      <c r="C644" s="226"/>
    </row>
    <row r="645" spans="1:3" s="2" customFormat="1" ht="16.5" customHeight="1">
      <c r="A645" s="224" t="s">
        <v>2273</v>
      </c>
      <c r="B645" s="228">
        <v>0</v>
      </c>
      <c r="C645" s="226"/>
    </row>
    <row r="646" spans="1:3" s="2" customFormat="1" ht="16.5" customHeight="1">
      <c r="A646" s="224" t="s">
        <v>2274</v>
      </c>
      <c r="B646" s="228">
        <v>0</v>
      </c>
      <c r="C646" s="226"/>
    </row>
    <row r="647" spans="1:3" s="2" customFormat="1" ht="16.5" customHeight="1">
      <c r="A647" s="224" t="s">
        <v>2275</v>
      </c>
      <c r="B647" s="228">
        <v>0</v>
      </c>
      <c r="C647" s="226"/>
    </row>
    <row r="648" spans="1:3" s="2" customFormat="1" ht="16.5" customHeight="1">
      <c r="A648" s="224" t="s">
        <v>2276</v>
      </c>
      <c r="B648" s="228">
        <v>555</v>
      </c>
      <c r="C648" s="226"/>
    </row>
    <row r="649" spans="1:3" s="2" customFormat="1" ht="16.5" customHeight="1">
      <c r="A649" s="224" t="s">
        <v>2277</v>
      </c>
      <c r="B649" s="228">
        <f>SUM(B650:B652)</f>
        <v>2284</v>
      </c>
      <c r="C649" s="226"/>
    </row>
    <row r="650" spans="1:3" s="2" customFormat="1" ht="16.5" customHeight="1">
      <c r="A650" s="224" t="s">
        <v>2278</v>
      </c>
      <c r="B650" s="228">
        <v>0</v>
      </c>
      <c r="C650" s="226"/>
    </row>
    <row r="651" spans="1:3" s="2" customFormat="1" ht="16.5" customHeight="1">
      <c r="A651" s="224" t="s">
        <v>2279</v>
      </c>
      <c r="B651" s="228">
        <v>0</v>
      </c>
      <c r="C651" s="226"/>
    </row>
    <row r="652" spans="1:3" s="2" customFormat="1" ht="16.5" customHeight="1">
      <c r="A652" s="224" t="s">
        <v>2280</v>
      </c>
      <c r="B652" s="228">
        <v>2284</v>
      </c>
      <c r="C652" s="226"/>
    </row>
    <row r="653" spans="1:3" s="2" customFormat="1" ht="16.5" customHeight="1">
      <c r="A653" s="224" t="s">
        <v>2281</v>
      </c>
      <c r="B653" s="228">
        <f>SUM(B654:B664)</f>
        <v>9958</v>
      </c>
      <c r="C653" s="226"/>
    </row>
    <row r="654" spans="1:3" s="2" customFormat="1" ht="16.5" customHeight="1">
      <c r="A654" s="224" t="s">
        <v>2282</v>
      </c>
      <c r="B654" s="228">
        <v>1246</v>
      </c>
      <c r="C654" s="226"/>
    </row>
    <row r="655" spans="1:3" s="2" customFormat="1" ht="16.5" customHeight="1">
      <c r="A655" s="224" t="s">
        <v>2283</v>
      </c>
      <c r="B655" s="228">
        <v>325</v>
      </c>
      <c r="C655" s="226"/>
    </row>
    <row r="656" spans="1:3" s="2" customFormat="1" ht="16.5" customHeight="1">
      <c r="A656" s="224" t="s">
        <v>2284</v>
      </c>
      <c r="B656" s="228">
        <v>1372</v>
      </c>
      <c r="C656" s="226"/>
    </row>
    <row r="657" spans="1:3" s="2" customFormat="1" ht="16.5" customHeight="1">
      <c r="A657" s="224" t="s">
        <v>2285</v>
      </c>
      <c r="B657" s="228">
        <v>0</v>
      </c>
      <c r="C657" s="226"/>
    </row>
    <row r="658" spans="1:3" s="2" customFormat="1" ht="16.5" customHeight="1">
      <c r="A658" s="224" t="s">
        <v>2286</v>
      </c>
      <c r="B658" s="228">
        <v>94</v>
      </c>
      <c r="C658" s="226"/>
    </row>
    <row r="659" spans="1:3" s="2" customFormat="1" ht="16.5" customHeight="1">
      <c r="A659" s="224" t="s">
        <v>2287</v>
      </c>
      <c r="B659" s="228">
        <v>137</v>
      </c>
      <c r="C659" s="226"/>
    </row>
    <row r="660" spans="1:3" s="2" customFormat="1" ht="16.5" customHeight="1">
      <c r="A660" s="224" t="s">
        <v>2288</v>
      </c>
      <c r="B660" s="228">
        <v>0</v>
      </c>
      <c r="C660" s="226"/>
    </row>
    <row r="661" spans="1:3" s="2" customFormat="1" ht="16.5" customHeight="1">
      <c r="A661" s="224" t="s">
        <v>2289</v>
      </c>
      <c r="B661" s="228">
        <v>5732</v>
      </c>
      <c r="C661" s="226"/>
    </row>
    <row r="662" spans="1:3" s="2" customFormat="1" ht="16.5" customHeight="1">
      <c r="A662" s="224" t="s">
        <v>2290</v>
      </c>
      <c r="B662" s="228">
        <v>508</v>
      </c>
      <c r="C662" s="226"/>
    </row>
    <row r="663" spans="1:3" s="2" customFormat="1" ht="16.5" customHeight="1">
      <c r="A663" s="224" t="s">
        <v>2291</v>
      </c>
      <c r="B663" s="228">
        <v>489</v>
      </c>
      <c r="C663" s="226"/>
    </row>
    <row r="664" spans="1:3" s="2" customFormat="1" ht="16.5" customHeight="1">
      <c r="A664" s="224" t="s">
        <v>2292</v>
      </c>
      <c r="B664" s="228">
        <v>55</v>
      </c>
      <c r="C664" s="226"/>
    </row>
    <row r="665" spans="1:3" s="2" customFormat="1" ht="16.5" customHeight="1">
      <c r="A665" s="224" t="s">
        <v>2293</v>
      </c>
      <c r="B665" s="228">
        <f>SUM(B666:B667)</f>
        <v>0</v>
      </c>
      <c r="C665" s="226"/>
    </row>
    <row r="666" spans="1:3" s="2" customFormat="1" ht="16.5" customHeight="1">
      <c r="A666" s="224" t="s">
        <v>2294</v>
      </c>
      <c r="B666" s="228">
        <v>0</v>
      </c>
      <c r="C666" s="226"/>
    </row>
    <row r="667" spans="1:3" s="2" customFormat="1" ht="16.5" customHeight="1">
      <c r="A667" s="224" t="s">
        <v>2295</v>
      </c>
      <c r="B667" s="228">
        <v>0</v>
      </c>
      <c r="C667" s="226"/>
    </row>
    <row r="668" spans="1:3" s="2" customFormat="1" ht="16.5" customHeight="1">
      <c r="A668" s="224" t="s">
        <v>2296</v>
      </c>
      <c r="B668" s="228">
        <f>SUM(B669:B671)</f>
        <v>941</v>
      </c>
      <c r="C668" s="226"/>
    </row>
    <row r="669" spans="1:3" s="2" customFormat="1" ht="16.5" customHeight="1">
      <c r="A669" s="224" t="s">
        <v>2297</v>
      </c>
      <c r="B669" s="228">
        <v>0</v>
      </c>
      <c r="C669" s="226"/>
    </row>
    <row r="670" spans="1:3" s="2" customFormat="1" ht="16.5" customHeight="1">
      <c r="A670" s="224" t="s">
        <v>2298</v>
      </c>
      <c r="B670" s="228">
        <v>875</v>
      </c>
      <c r="C670" s="226"/>
    </row>
    <row r="671" spans="1:3" s="2" customFormat="1" ht="16.5" customHeight="1">
      <c r="A671" s="224" t="s">
        <v>2299</v>
      </c>
      <c r="B671" s="228">
        <v>66</v>
      </c>
      <c r="C671" s="226"/>
    </row>
    <row r="672" spans="1:3" s="2" customFormat="1" ht="16.5" customHeight="1">
      <c r="A672" s="224" t="s">
        <v>2300</v>
      </c>
      <c r="B672" s="228">
        <f>SUM(B673:B676)</f>
        <v>11804</v>
      </c>
      <c r="C672" s="226"/>
    </row>
    <row r="673" spans="1:3" s="2" customFormat="1" ht="16.5" customHeight="1">
      <c r="A673" s="224" t="s">
        <v>2301</v>
      </c>
      <c r="B673" s="228">
        <v>11591</v>
      </c>
      <c r="C673" s="226"/>
    </row>
    <row r="674" spans="1:3" s="2" customFormat="1" ht="16.5" customHeight="1">
      <c r="A674" s="224" t="s">
        <v>2302</v>
      </c>
      <c r="B674" s="228">
        <v>213</v>
      </c>
      <c r="C674" s="226"/>
    </row>
    <row r="675" spans="1:3" s="2" customFormat="1" ht="16.5" customHeight="1">
      <c r="A675" s="224" t="s">
        <v>2303</v>
      </c>
      <c r="B675" s="228">
        <v>0</v>
      </c>
      <c r="C675" s="226"/>
    </row>
    <row r="676" spans="1:3" s="2" customFormat="1" ht="16.5" customHeight="1">
      <c r="A676" s="224" t="s">
        <v>2304</v>
      </c>
      <c r="B676" s="228">
        <v>0</v>
      </c>
      <c r="C676" s="226"/>
    </row>
    <row r="677" spans="1:3" s="2" customFormat="1" ht="16.5" customHeight="1">
      <c r="A677" s="224" t="s">
        <v>2305</v>
      </c>
      <c r="B677" s="228">
        <f>SUM(B678:B680)</f>
        <v>48349</v>
      </c>
      <c r="C677" s="226"/>
    </row>
    <row r="678" spans="1:3" s="2" customFormat="1" ht="16.5" customHeight="1">
      <c r="A678" s="224" t="s">
        <v>2306</v>
      </c>
      <c r="B678" s="228">
        <v>0</v>
      </c>
      <c r="C678" s="226"/>
    </row>
    <row r="679" spans="1:3" s="2" customFormat="1" ht="16.5" customHeight="1">
      <c r="A679" s="224" t="s">
        <v>2307</v>
      </c>
      <c r="B679" s="228">
        <v>48349</v>
      </c>
      <c r="C679" s="226"/>
    </row>
    <row r="680" spans="1:3" s="2" customFormat="1" ht="16.5" customHeight="1">
      <c r="A680" s="224" t="s">
        <v>2308</v>
      </c>
      <c r="B680" s="228">
        <v>0</v>
      </c>
      <c r="C680" s="226"/>
    </row>
    <row r="681" spans="1:3" s="2" customFormat="1" ht="16.5" customHeight="1">
      <c r="A681" s="224" t="s">
        <v>2309</v>
      </c>
      <c r="B681" s="228">
        <f>SUM(B682:B684)</f>
        <v>996</v>
      </c>
      <c r="C681" s="226"/>
    </row>
    <row r="682" spans="1:3" s="2" customFormat="1" ht="16.5" customHeight="1">
      <c r="A682" s="224" t="s">
        <v>2310</v>
      </c>
      <c r="B682" s="228">
        <v>974</v>
      </c>
      <c r="C682" s="226"/>
    </row>
    <row r="683" spans="1:3" s="2" customFormat="1" ht="16.5" customHeight="1">
      <c r="A683" s="224" t="s">
        <v>2311</v>
      </c>
      <c r="B683" s="228">
        <v>22</v>
      </c>
      <c r="C683" s="226"/>
    </row>
    <row r="684" spans="1:3" s="2" customFormat="1" ht="16.5" customHeight="1">
      <c r="A684" s="224" t="s">
        <v>2312</v>
      </c>
      <c r="B684" s="228">
        <v>0</v>
      </c>
      <c r="C684" s="226"/>
    </row>
    <row r="685" spans="1:3" s="2" customFormat="1" ht="16.5" customHeight="1">
      <c r="A685" s="224" t="s">
        <v>2313</v>
      </c>
      <c r="B685" s="228">
        <f>SUM(B686:B687)</f>
        <v>119</v>
      </c>
      <c r="C685" s="226"/>
    </row>
    <row r="686" spans="1:3" s="2" customFormat="1" ht="16.5" customHeight="1">
      <c r="A686" s="224" t="s">
        <v>2314</v>
      </c>
      <c r="B686" s="228">
        <v>119</v>
      </c>
      <c r="C686" s="226"/>
    </row>
    <row r="687" spans="1:3" s="2" customFormat="1" ht="16.5" customHeight="1">
      <c r="A687" s="224" t="s">
        <v>2315</v>
      </c>
      <c r="B687" s="228">
        <v>0</v>
      </c>
      <c r="C687" s="226"/>
    </row>
    <row r="688" spans="1:3" s="2" customFormat="1" ht="16.5" customHeight="1">
      <c r="A688" s="224" t="s">
        <v>2316</v>
      </c>
      <c r="B688" s="228">
        <f>SUM(B689:B696)</f>
        <v>5630</v>
      </c>
      <c r="C688" s="226"/>
    </row>
    <row r="689" spans="1:3" s="2" customFormat="1" ht="16.5" customHeight="1">
      <c r="A689" s="224" t="s">
        <v>1821</v>
      </c>
      <c r="B689" s="228">
        <v>92</v>
      </c>
      <c r="C689" s="226"/>
    </row>
    <row r="690" spans="1:3" s="2" customFormat="1" ht="16.5" customHeight="1">
      <c r="A690" s="224" t="s">
        <v>1822</v>
      </c>
      <c r="B690" s="228">
        <v>0</v>
      </c>
      <c r="C690" s="226"/>
    </row>
    <row r="691" spans="1:3" s="2" customFormat="1" ht="16.5" customHeight="1">
      <c r="A691" s="224" t="s">
        <v>1823</v>
      </c>
      <c r="B691" s="228">
        <v>0</v>
      </c>
      <c r="C691" s="226"/>
    </row>
    <row r="692" spans="1:3" s="2" customFormat="1" ht="16.5" customHeight="1">
      <c r="A692" s="224" t="s">
        <v>1862</v>
      </c>
      <c r="B692" s="228">
        <v>0</v>
      </c>
      <c r="C692" s="226"/>
    </row>
    <row r="693" spans="1:3" s="2" customFormat="1" ht="16.5" customHeight="1">
      <c r="A693" s="224" t="s">
        <v>2317</v>
      </c>
      <c r="B693" s="228">
        <v>0</v>
      </c>
      <c r="C693" s="226"/>
    </row>
    <row r="694" spans="1:3" s="2" customFormat="1" ht="16.5" customHeight="1">
      <c r="A694" s="224" t="s">
        <v>2318</v>
      </c>
      <c r="B694" s="228">
        <v>4906</v>
      </c>
      <c r="C694" s="226"/>
    </row>
    <row r="695" spans="1:3" s="2" customFormat="1" ht="16.5" customHeight="1">
      <c r="A695" s="224" t="s">
        <v>1830</v>
      </c>
      <c r="B695" s="228">
        <v>591</v>
      </c>
      <c r="C695" s="226"/>
    </row>
    <row r="696" spans="1:3" s="2" customFormat="1" ht="16.5" customHeight="1">
      <c r="A696" s="224" t="s">
        <v>2319</v>
      </c>
      <c r="B696" s="228">
        <v>41</v>
      </c>
      <c r="C696" s="226"/>
    </row>
    <row r="697" spans="1:3" s="2" customFormat="1" ht="16.5" customHeight="1">
      <c r="A697" s="224" t="s">
        <v>2320</v>
      </c>
      <c r="B697" s="228">
        <v>0</v>
      </c>
      <c r="C697" s="226"/>
    </row>
    <row r="698" spans="1:3" s="2" customFormat="1" ht="16.5" customHeight="1">
      <c r="A698" s="224" t="s">
        <v>2321</v>
      </c>
      <c r="B698" s="228">
        <v>929</v>
      </c>
      <c r="C698" s="226"/>
    </row>
    <row r="699" spans="1:3" s="2" customFormat="1" ht="16.5" customHeight="1">
      <c r="A699" s="224" t="s">
        <v>2322</v>
      </c>
      <c r="B699" s="228">
        <f>SUM(B700,B710,B714,B723,B728,B735,B741,B744,B747,B748,B749,B755,B756,B757,B772)</f>
        <v>9648</v>
      </c>
      <c r="C699" s="226"/>
    </row>
    <row r="700" spans="1:3" s="2" customFormat="1" ht="16.5" customHeight="1">
      <c r="A700" s="224" t="s">
        <v>2323</v>
      </c>
      <c r="B700" s="228">
        <f>SUM(B701:B709)</f>
        <v>309</v>
      </c>
      <c r="C700" s="226"/>
    </row>
    <row r="701" spans="1:3" s="2" customFormat="1" ht="16.5" customHeight="1">
      <c r="A701" s="224" t="s">
        <v>1821</v>
      </c>
      <c r="B701" s="228">
        <v>120</v>
      </c>
      <c r="C701" s="226"/>
    </row>
    <row r="702" spans="1:3" s="2" customFormat="1" ht="16.5" customHeight="1">
      <c r="A702" s="224" t="s">
        <v>1822</v>
      </c>
      <c r="B702" s="228">
        <v>0</v>
      </c>
      <c r="C702" s="226"/>
    </row>
    <row r="703" spans="1:3" s="2" customFormat="1" ht="16.5" customHeight="1">
      <c r="A703" s="224" t="s">
        <v>1823</v>
      </c>
      <c r="B703" s="228">
        <v>0</v>
      </c>
      <c r="C703" s="226"/>
    </row>
    <row r="704" spans="1:3" s="2" customFormat="1" ht="16.5" customHeight="1">
      <c r="A704" s="224" t="s">
        <v>2324</v>
      </c>
      <c r="B704" s="228">
        <v>0</v>
      </c>
      <c r="C704" s="226"/>
    </row>
    <row r="705" spans="1:3" s="2" customFormat="1" ht="16.5" customHeight="1">
      <c r="A705" s="224" t="s">
        <v>2325</v>
      </c>
      <c r="B705" s="228">
        <v>0</v>
      </c>
      <c r="C705" s="226"/>
    </row>
    <row r="706" spans="1:3" s="2" customFormat="1" ht="16.5" customHeight="1">
      <c r="A706" s="224" t="s">
        <v>2326</v>
      </c>
      <c r="B706" s="228">
        <v>0</v>
      </c>
      <c r="C706" s="226"/>
    </row>
    <row r="707" spans="1:3" s="2" customFormat="1" ht="16.5" customHeight="1">
      <c r="A707" s="224" t="s">
        <v>2327</v>
      </c>
      <c r="B707" s="228">
        <v>0</v>
      </c>
      <c r="C707" s="226"/>
    </row>
    <row r="708" spans="1:3" s="2" customFormat="1" ht="16.5" customHeight="1">
      <c r="A708" s="224" t="s">
        <v>2328</v>
      </c>
      <c r="B708" s="228">
        <v>0</v>
      </c>
      <c r="C708" s="226"/>
    </row>
    <row r="709" spans="1:3" s="2" customFormat="1" ht="16.5" customHeight="1">
      <c r="A709" s="224" t="s">
        <v>2329</v>
      </c>
      <c r="B709" s="228">
        <v>189</v>
      </c>
      <c r="C709" s="226"/>
    </row>
    <row r="710" spans="1:3" s="2" customFormat="1" ht="16.5" customHeight="1">
      <c r="A710" s="224" t="s">
        <v>2330</v>
      </c>
      <c r="B710" s="228">
        <f>SUM(B711:B713)</f>
        <v>314</v>
      </c>
      <c r="C710" s="226"/>
    </row>
    <row r="711" spans="1:3" s="2" customFormat="1" ht="16.5" customHeight="1">
      <c r="A711" s="224" t="s">
        <v>2331</v>
      </c>
      <c r="B711" s="228">
        <v>0</v>
      </c>
      <c r="C711" s="226"/>
    </row>
    <row r="712" spans="1:3" s="2" customFormat="1" ht="16.5" customHeight="1">
      <c r="A712" s="224" t="s">
        <v>2332</v>
      </c>
      <c r="B712" s="228">
        <v>0</v>
      </c>
      <c r="C712" s="226"/>
    </row>
    <row r="713" spans="1:3" s="2" customFormat="1" ht="16.5" customHeight="1">
      <c r="A713" s="224" t="s">
        <v>2333</v>
      </c>
      <c r="B713" s="228">
        <v>314</v>
      </c>
      <c r="C713" s="226"/>
    </row>
    <row r="714" spans="1:3" s="2" customFormat="1" ht="16.5" customHeight="1">
      <c r="A714" s="224" t="s">
        <v>2334</v>
      </c>
      <c r="B714" s="228">
        <f>SUM(B715:B722)</f>
        <v>1544</v>
      </c>
      <c r="C714" s="226"/>
    </row>
    <row r="715" spans="1:3" s="2" customFormat="1" ht="16.5" customHeight="1">
      <c r="A715" s="224" t="s">
        <v>2335</v>
      </c>
      <c r="B715" s="228">
        <v>111</v>
      </c>
      <c r="C715" s="226"/>
    </row>
    <row r="716" spans="1:3" s="2" customFormat="1" ht="16.5" customHeight="1">
      <c r="A716" s="224" t="s">
        <v>2336</v>
      </c>
      <c r="B716" s="228">
        <v>206</v>
      </c>
      <c r="C716" s="226"/>
    </row>
    <row r="717" spans="1:3" s="2" customFormat="1" ht="16.5" customHeight="1">
      <c r="A717" s="224" t="s">
        <v>2337</v>
      </c>
      <c r="B717" s="228">
        <v>0</v>
      </c>
      <c r="C717" s="226"/>
    </row>
    <row r="718" spans="1:3" s="2" customFormat="1" ht="16.5" customHeight="1">
      <c r="A718" s="224" t="s">
        <v>2338</v>
      </c>
      <c r="B718" s="228">
        <v>0</v>
      </c>
      <c r="C718" s="226"/>
    </row>
    <row r="719" spans="1:3" s="2" customFormat="1" ht="16.5" customHeight="1">
      <c r="A719" s="224" t="s">
        <v>2339</v>
      </c>
      <c r="B719" s="228">
        <v>0</v>
      </c>
      <c r="C719" s="226"/>
    </row>
    <row r="720" spans="1:3" s="2" customFormat="1" ht="16.5" customHeight="1">
      <c r="A720" s="224" t="s">
        <v>2340</v>
      </c>
      <c r="B720" s="228">
        <v>0</v>
      </c>
      <c r="C720" s="226"/>
    </row>
    <row r="721" spans="1:3" s="2" customFormat="1" ht="16.5" customHeight="1">
      <c r="A721" s="224" t="s">
        <v>2341</v>
      </c>
      <c r="B721" s="228"/>
      <c r="C721" s="226"/>
    </row>
    <row r="722" spans="1:3" s="2" customFormat="1" ht="16.5" customHeight="1">
      <c r="A722" s="224" t="s">
        <v>2342</v>
      </c>
      <c r="B722" s="228">
        <v>1227</v>
      </c>
      <c r="C722" s="226"/>
    </row>
    <row r="723" spans="1:3" s="2" customFormat="1" ht="16.5" customHeight="1">
      <c r="A723" s="224" t="s">
        <v>2343</v>
      </c>
      <c r="B723" s="228">
        <f>SUM(B724:B727)</f>
        <v>5067</v>
      </c>
      <c r="C723" s="226"/>
    </row>
    <row r="724" spans="1:3" s="2" customFormat="1" ht="16.5" customHeight="1">
      <c r="A724" s="224" t="s">
        <v>2344</v>
      </c>
      <c r="B724" s="228">
        <v>0</v>
      </c>
      <c r="C724" s="226"/>
    </row>
    <row r="725" spans="1:3" s="2" customFormat="1" ht="16.5" customHeight="1">
      <c r="A725" s="224" t="s">
        <v>2345</v>
      </c>
      <c r="B725" s="228">
        <v>5067</v>
      </c>
      <c r="C725" s="226"/>
    </row>
    <row r="726" spans="1:3" s="2" customFormat="1" ht="16.5" customHeight="1">
      <c r="A726" s="224" t="s">
        <v>2346</v>
      </c>
      <c r="B726" s="228">
        <v>0</v>
      </c>
      <c r="C726" s="226"/>
    </row>
    <row r="727" spans="1:3" s="2" customFormat="1" ht="16.5" customHeight="1">
      <c r="A727" s="224" t="s">
        <v>2347</v>
      </c>
      <c r="B727" s="228">
        <v>0</v>
      </c>
      <c r="C727" s="226"/>
    </row>
    <row r="728" spans="1:3" s="2" customFormat="1" ht="16.5" customHeight="1">
      <c r="A728" s="224" t="s">
        <v>2348</v>
      </c>
      <c r="B728" s="228">
        <f>SUM(B729:B734)</f>
        <v>0</v>
      </c>
      <c r="C728" s="226"/>
    </row>
    <row r="729" spans="1:3" s="2" customFormat="1" ht="16.5" customHeight="1">
      <c r="A729" s="224" t="s">
        <v>2349</v>
      </c>
      <c r="B729" s="228">
        <v>0</v>
      </c>
      <c r="C729" s="226"/>
    </row>
    <row r="730" spans="1:3" s="2" customFormat="1" ht="16.5" customHeight="1">
      <c r="A730" s="224" t="s">
        <v>2350</v>
      </c>
      <c r="B730" s="228">
        <v>0</v>
      </c>
      <c r="C730" s="226"/>
    </row>
    <row r="731" spans="1:3" s="2" customFormat="1" ht="16.5" customHeight="1">
      <c r="A731" s="224" t="s">
        <v>2351</v>
      </c>
      <c r="B731" s="228">
        <v>0</v>
      </c>
      <c r="C731" s="226"/>
    </row>
    <row r="732" spans="1:3" s="2" customFormat="1" ht="16.5" customHeight="1">
      <c r="A732" s="224" t="s">
        <v>2352</v>
      </c>
      <c r="B732" s="228">
        <v>0</v>
      </c>
      <c r="C732" s="226"/>
    </row>
    <row r="733" spans="1:3" s="2" customFormat="1" ht="16.5" customHeight="1">
      <c r="A733" s="224" t="s">
        <v>2353</v>
      </c>
      <c r="B733" s="228">
        <v>0</v>
      </c>
      <c r="C733" s="226"/>
    </row>
    <row r="734" spans="1:3" s="2" customFormat="1" ht="16.5" customHeight="1">
      <c r="A734" s="224" t="s">
        <v>2354</v>
      </c>
      <c r="B734" s="228">
        <v>0</v>
      </c>
      <c r="C734" s="226"/>
    </row>
    <row r="735" spans="1:3" s="2" customFormat="1" ht="16.5" customHeight="1">
      <c r="A735" s="224" t="s">
        <v>2355</v>
      </c>
      <c r="B735" s="228">
        <f>SUM(B736:B740)</f>
        <v>65</v>
      </c>
      <c r="C735" s="226"/>
    </row>
    <row r="736" spans="1:3" s="2" customFormat="1" ht="16.5" customHeight="1">
      <c r="A736" s="224" t="s">
        <v>2356</v>
      </c>
      <c r="B736" s="228">
        <v>65</v>
      </c>
      <c r="C736" s="226"/>
    </row>
    <row r="737" spans="1:3" s="2" customFormat="1" ht="16.5" customHeight="1">
      <c r="A737" s="224" t="s">
        <v>2357</v>
      </c>
      <c r="B737" s="228">
        <v>0</v>
      </c>
      <c r="C737" s="226"/>
    </row>
    <row r="738" spans="1:3" s="2" customFormat="1" ht="16.5" customHeight="1">
      <c r="A738" s="224" t="s">
        <v>2358</v>
      </c>
      <c r="B738" s="228">
        <v>0</v>
      </c>
      <c r="C738" s="226"/>
    </row>
    <row r="739" spans="1:3" s="2" customFormat="1" ht="16.5" customHeight="1">
      <c r="A739" s="224" t="s">
        <v>2359</v>
      </c>
      <c r="B739" s="228">
        <v>0</v>
      </c>
      <c r="C739" s="226"/>
    </row>
    <row r="740" spans="1:3" s="2" customFormat="1" ht="16.5" customHeight="1">
      <c r="A740" s="224" t="s">
        <v>2360</v>
      </c>
      <c r="B740" s="228">
        <v>0</v>
      </c>
      <c r="C740" s="226"/>
    </row>
    <row r="741" spans="1:3" s="2" customFormat="1" ht="16.5" customHeight="1">
      <c r="A741" s="224" t="s">
        <v>2361</v>
      </c>
      <c r="B741" s="228">
        <f>SUM(B742:B743)</f>
        <v>0</v>
      </c>
      <c r="C741" s="226"/>
    </row>
    <row r="742" spans="1:3" s="2" customFormat="1" ht="16.5" customHeight="1">
      <c r="A742" s="224" t="s">
        <v>2362</v>
      </c>
      <c r="B742" s="228">
        <v>0</v>
      </c>
      <c r="C742" s="226"/>
    </row>
    <row r="743" spans="1:3" s="2" customFormat="1" ht="16.5" customHeight="1">
      <c r="A743" s="224" t="s">
        <v>2363</v>
      </c>
      <c r="B743" s="228">
        <v>0</v>
      </c>
      <c r="C743" s="226"/>
    </row>
    <row r="744" spans="1:3" s="2" customFormat="1" ht="16.5" customHeight="1">
      <c r="A744" s="224" t="s">
        <v>2364</v>
      </c>
      <c r="B744" s="228">
        <f>SUM(B745:B746)</f>
        <v>0</v>
      </c>
      <c r="C744" s="226"/>
    </row>
    <row r="745" spans="1:3" s="2" customFormat="1" ht="16.5" customHeight="1">
      <c r="A745" s="224" t="s">
        <v>2365</v>
      </c>
      <c r="B745" s="228">
        <v>0</v>
      </c>
      <c r="C745" s="226"/>
    </row>
    <row r="746" spans="1:3" s="2" customFormat="1" ht="16.5" customHeight="1">
      <c r="A746" s="224" t="s">
        <v>2366</v>
      </c>
      <c r="B746" s="228">
        <v>0</v>
      </c>
      <c r="C746" s="226"/>
    </row>
    <row r="747" spans="1:3" s="2" customFormat="1" ht="16.5" customHeight="1">
      <c r="A747" s="224" t="s">
        <v>2367</v>
      </c>
      <c r="B747" s="228">
        <v>0</v>
      </c>
      <c r="C747" s="226"/>
    </row>
    <row r="748" spans="1:3" s="2" customFormat="1" ht="16.5" customHeight="1">
      <c r="A748" s="224" t="s">
        <v>2368</v>
      </c>
      <c r="B748" s="228">
        <v>2020</v>
      </c>
      <c r="C748" s="226"/>
    </row>
    <row r="749" spans="1:3" s="2" customFormat="1" ht="16.5" customHeight="1">
      <c r="A749" s="224" t="s">
        <v>2369</v>
      </c>
      <c r="B749" s="228">
        <f>SUM(B750:B754)</f>
        <v>0</v>
      </c>
      <c r="C749" s="226"/>
    </row>
    <row r="750" spans="1:3" s="2" customFormat="1" ht="16.5" customHeight="1">
      <c r="A750" s="224" t="s">
        <v>2370</v>
      </c>
      <c r="B750" s="228">
        <v>0</v>
      </c>
      <c r="C750" s="226"/>
    </row>
    <row r="751" spans="1:3" s="2" customFormat="1" ht="16.5" customHeight="1">
      <c r="A751" s="224" t="s">
        <v>2371</v>
      </c>
      <c r="B751" s="228">
        <v>0</v>
      </c>
      <c r="C751" s="226"/>
    </row>
    <row r="752" spans="1:3" s="2" customFormat="1" ht="16.5" customHeight="1">
      <c r="A752" s="224" t="s">
        <v>2372</v>
      </c>
      <c r="B752" s="228">
        <v>0</v>
      </c>
      <c r="C752" s="226"/>
    </row>
    <row r="753" spans="1:3" s="2" customFormat="1" ht="16.5" customHeight="1">
      <c r="A753" s="224" t="s">
        <v>2373</v>
      </c>
      <c r="B753" s="228">
        <v>0</v>
      </c>
      <c r="C753" s="226"/>
    </row>
    <row r="754" spans="1:3" s="2" customFormat="1" ht="16.5" customHeight="1">
      <c r="A754" s="224" t="s">
        <v>2374</v>
      </c>
      <c r="B754" s="228">
        <v>0</v>
      </c>
      <c r="C754" s="226"/>
    </row>
    <row r="755" spans="1:3" s="2" customFormat="1" ht="16.5" customHeight="1">
      <c r="A755" s="224" t="s">
        <v>2375</v>
      </c>
      <c r="B755" s="228">
        <v>0</v>
      </c>
      <c r="C755" s="226"/>
    </row>
    <row r="756" spans="1:3" s="2" customFormat="1" ht="16.5" customHeight="1">
      <c r="A756" s="224" t="s">
        <v>2376</v>
      </c>
      <c r="B756" s="228">
        <v>0</v>
      </c>
      <c r="C756" s="226"/>
    </row>
    <row r="757" spans="1:3" s="2" customFormat="1" ht="16.5" customHeight="1">
      <c r="A757" s="224" t="s">
        <v>2377</v>
      </c>
      <c r="B757" s="228">
        <f>SUM(B758:B771)</f>
        <v>0</v>
      </c>
      <c r="C757" s="226"/>
    </row>
    <row r="758" spans="1:3" s="2" customFormat="1" ht="16.5" customHeight="1">
      <c r="A758" s="224" t="s">
        <v>1821</v>
      </c>
      <c r="B758" s="228">
        <v>0</v>
      </c>
      <c r="C758" s="226"/>
    </row>
    <row r="759" spans="1:3" s="2" customFormat="1" ht="16.5" customHeight="1">
      <c r="A759" s="224" t="s">
        <v>1822</v>
      </c>
      <c r="B759" s="228">
        <v>0</v>
      </c>
      <c r="C759" s="226"/>
    </row>
    <row r="760" spans="1:3" s="2" customFormat="1" ht="16.5" customHeight="1">
      <c r="A760" s="224" t="s">
        <v>1823</v>
      </c>
      <c r="B760" s="228">
        <v>0</v>
      </c>
      <c r="C760" s="226"/>
    </row>
    <row r="761" spans="1:3" s="2" customFormat="1" ht="16.5" customHeight="1">
      <c r="A761" s="224" t="s">
        <v>2378</v>
      </c>
      <c r="B761" s="228">
        <v>0</v>
      </c>
      <c r="C761" s="226"/>
    </row>
    <row r="762" spans="1:3" s="2" customFormat="1" ht="16.5" customHeight="1">
      <c r="A762" s="224" t="s">
        <v>2379</v>
      </c>
      <c r="B762" s="228">
        <v>0</v>
      </c>
      <c r="C762" s="226"/>
    </row>
    <row r="763" spans="1:3" s="2" customFormat="1" ht="16.5" customHeight="1">
      <c r="A763" s="224" t="s">
        <v>2380</v>
      </c>
      <c r="B763" s="228">
        <v>0</v>
      </c>
      <c r="C763" s="226"/>
    </row>
    <row r="764" spans="1:3" s="2" customFormat="1" ht="16.5" customHeight="1">
      <c r="A764" s="224" t="s">
        <v>2381</v>
      </c>
      <c r="B764" s="228">
        <v>0</v>
      </c>
      <c r="C764" s="226"/>
    </row>
    <row r="765" spans="1:3" s="2" customFormat="1" ht="16.5" customHeight="1">
      <c r="A765" s="224" t="s">
        <v>2382</v>
      </c>
      <c r="B765" s="228">
        <v>0</v>
      </c>
      <c r="C765" s="226"/>
    </row>
    <row r="766" spans="1:3" s="2" customFormat="1" ht="16.5" customHeight="1">
      <c r="A766" s="224" t="s">
        <v>2383</v>
      </c>
      <c r="B766" s="228">
        <v>0</v>
      </c>
      <c r="C766" s="226"/>
    </row>
    <row r="767" spans="1:3" s="2" customFormat="1" ht="16.5" customHeight="1">
      <c r="A767" s="224" t="s">
        <v>2384</v>
      </c>
      <c r="B767" s="228">
        <v>0</v>
      </c>
      <c r="C767" s="226"/>
    </row>
    <row r="768" spans="1:3" s="2" customFormat="1" ht="16.5" customHeight="1">
      <c r="A768" s="224" t="s">
        <v>1862</v>
      </c>
      <c r="B768" s="228">
        <v>0</v>
      </c>
      <c r="C768" s="226"/>
    </row>
    <row r="769" spans="1:3" s="2" customFormat="1" ht="16.5" customHeight="1">
      <c r="A769" s="224" t="s">
        <v>2385</v>
      </c>
      <c r="B769" s="228">
        <v>0</v>
      </c>
      <c r="C769" s="226"/>
    </row>
    <row r="770" spans="1:3" s="2" customFormat="1" ht="16.5" customHeight="1">
      <c r="A770" s="224" t="s">
        <v>1830</v>
      </c>
      <c r="B770" s="228">
        <v>0</v>
      </c>
      <c r="C770" s="226"/>
    </row>
    <row r="771" spans="1:3" s="2" customFormat="1" ht="16.5" customHeight="1">
      <c r="A771" s="224" t="s">
        <v>2386</v>
      </c>
      <c r="B771" s="228">
        <v>0</v>
      </c>
      <c r="C771" s="226"/>
    </row>
    <row r="772" spans="1:3" s="2" customFormat="1" ht="16.5" customHeight="1">
      <c r="A772" s="224" t="s">
        <v>2387</v>
      </c>
      <c r="B772" s="228">
        <v>329</v>
      </c>
      <c r="C772" s="226"/>
    </row>
    <row r="773" spans="1:3" s="2" customFormat="1" ht="16.5" customHeight="1">
      <c r="A773" s="224" t="s">
        <v>2388</v>
      </c>
      <c r="B773" s="228">
        <f>SUM(B774,B785,B786,B789,B790,B791)</f>
        <v>31803</v>
      </c>
      <c r="C773" s="226"/>
    </row>
    <row r="774" spans="1:3" s="2" customFormat="1" ht="16.5" customHeight="1">
      <c r="A774" s="224" t="s">
        <v>2389</v>
      </c>
      <c r="B774" s="228">
        <f>SUM(B775:B784)</f>
        <v>21926</v>
      </c>
      <c r="C774" s="226"/>
    </row>
    <row r="775" spans="1:3" s="2" customFormat="1" ht="16.5" customHeight="1">
      <c r="A775" s="224" t="s">
        <v>1821</v>
      </c>
      <c r="B775" s="228">
        <v>222</v>
      </c>
      <c r="C775" s="226"/>
    </row>
    <row r="776" spans="1:3" s="2" customFormat="1" ht="16.5" customHeight="1">
      <c r="A776" s="224" t="s">
        <v>1822</v>
      </c>
      <c r="B776" s="228">
        <v>0</v>
      </c>
      <c r="C776" s="226"/>
    </row>
    <row r="777" spans="1:3" s="2" customFormat="1" ht="16.5" customHeight="1">
      <c r="A777" s="224" t="s">
        <v>1823</v>
      </c>
      <c r="B777" s="228">
        <v>0</v>
      </c>
      <c r="C777" s="226"/>
    </row>
    <row r="778" spans="1:3" s="2" customFormat="1" ht="16.5" customHeight="1">
      <c r="A778" s="224" t="s">
        <v>2390</v>
      </c>
      <c r="B778" s="228">
        <v>1949</v>
      </c>
      <c r="C778" s="226"/>
    </row>
    <row r="779" spans="1:3" s="2" customFormat="1" ht="16.5" customHeight="1">
      <c r="A779" s="224" t="s">
        <v>2391</v>
      </c>
      <c r="B779" s="228">
        <v>0</v>
      </c>
      <c r="C779" s="226"/>
    </row>
    <row r="780" spans="1:3" s="2" customFormat="1" ht="16.5" customHeight="1">
      <c r="A780" s="224" t="s">
        <v>2392</v>
      </c>
      <c r="B780" s="228">
        <v>0</v>
      </c>
      <c r="C780" s="226"/>
    </row>
    <row r="781" spans="1:3" s="2" customFormat="1" ht="16.5" customHeight="1">
      <c r="A781" s="224" t="s">
        <v>2393</v>
      </c>
      <c r="B781" s="228">
        <v>0</v>
      </c>
      <c r="C781" s="226"/>
    </row>
    <row r="782" spans="1:3" s="2" customFormat="1" ht="16.5" customHeight="1">
      <c r="A782" s="224" t="s">
        <v>2394</v>
      </c>
      <c r="B782" s="228">
        <v>0</v>
      </c>
      <c r="C782" s="226"/>
    </row>
    <row r="783" spans="1:3" s="2" customFormat="1" ht="16.5" customHeight="1">
      <c r="A783" s="224" t="s">
        <v>2395</v>
      </c>
      <c r="B783" s="228">
        <v>0</v>
      </c>
      <c r="C783" s="226"/>
    </row>
    <row r="784" spans="1:3" s="2" customFormat="1" ht="16.5" customHeight="1">
      <c r="A784" s="224" t="s">
        <v>2396</v>
      </c>
      <c r="B784" s="228">
        <v>19755</v>
      </c>
      <c r="C784" s="226"/>
    </row>
    <row r="785" spans="1:3" s="2" customFormat="1" ht="16.5" customHeight="1">
      <c r="A785" s="224" t="s">
        <v>2397</v>
      </c>
      <c r="B785" s="228">
        <v>0</v>
      </c>
      <c r="C785" s="226"/>
    </row>
    <row r="786" spans="1:3" s="2" customFormat="1" ht="16.5" customHeight="1">
      <c r="A786" s="224" t="s">
        <v>2398</v>
      </c>
      <c r="B786" s="228">
        <f>SUM(B787:B788)</f>
        <v>837</v>
      </c>
      <c r="C786" s="226"/>
    </row>
    <row r="787" spans="1:3" s="2" customFormat="1" ht="16.5" customHeight="1">
      <c r="A787" s="224" t="s">
        <v>2399</v>
      </c>
      <c r="B787" s="228">
        <v>0</v>
      </c>
      <c r="C787" s="226"/>
    </row>
    <row r="788" spans="1:3" s="2" customFormat="1" ht="16.5" customHeight="1">
      <c r="A788" s="224" t="s">
        <v>2400</v>
      </c>
      <c r="B788" s="228">
        <v>837</v>
      </c>
      <c r="C788" s="226"/>
    </row>
    <row r="789" spans="1:3" s="2" customFormat="1" ht="16.5" customHeight="1">
      <c r="A789" s="224" t="s">
        <v>2401</v>
      </c>
      <c r="B789" s="228">
        <v>916</v>
      </c>
      <c r="C789" s="226"/>
    </row>
    <row r="790" spans="1:3" s="2" customFormat="1" ht="16.5" customHeight="1">
      <c r="A790" s="224" t="s">
        <v>2402</v>
      </c>
      <c r="B790" s="228">
        <v>580</v>
      </c>
      <c r="C790" s="226"/>
    </row>
    <row r="791" spans="1:3" s="2" customFormat="1" ht="16.5" customHeight="1">
      <c r="A791" s="224" t="s">
        <v>2403</v>
      </c>
      <c r="B791" s="228">
        <v>7544</v>
      </c>
      <c r="C791" s="226"/>
    </row>
    <row r="792" spans="1:3" s="2" customFormat="1" ht="16.5" customHeight="1">
      <c r="A792" s="224" t="s">
        <v>2404</v>
      </c>
      <c r="B792" s="228">
        <f>SUM(B793,B819,B844,B872,B883,B890,B897,B900)</f>
        <v>56109</v>
      </c>
      <c r="C792" s="226"/>
    </row>
    <row r="793" spans="1:3" s="2" customFormat="1" ht="16.5" customHeight="1">
      <c r="A793" s="224" t="s">
        <v>2405</v>
      </c>
      <c r="B793" s="228">
        <f>SUM(B794:B818)</f>
        <v>29840</v>
      </c>
      <c r="C793" s="226"/>
    </row>
    <row r="794" spans="1:3" s="2" customFormat="1" ht="16.5" customHeight="1">
      <c r="A794" s="224" t="s">
        <v>1821</v>
      </c>
      <c r="B794" s="228">
        <v>406</v>
      </c>
      <c r="C794" s="226"/>
    </row>
    <row r="795" spans="1:3" s="2" customFormat="1" ht="16.5" customHeight="1">
      <c r="A795" s="224" t="s">
        <v>1822</v>
      </c>
      <c r="B795" s="228">
        <v>0</v>
      </c>
      <c r="C795" s="226"/>
    </row>
    <row r="796" spans="1:3" s="2" customFormat="1" ht="16.5" customHeight="1">
      <c r="A796" s="224" t="s">
        <v>1823</v>
      </c>
      <c r="B796" s="228">
        <v>0</v>
      </c>
      <c r="C796" s="226"/>
    </row>
    <row r="797" spans="1:3" s="2" customFormat="1" ht="16.5" customHeight="1">
      <c r="A797" s="224" t="s">
        <v>1830</v>
      </c>
      <c r="B797" s="228">
        <v>2421</v>
      </c>
      <c r="C797" s="226"/>
    </row>
    <row r="798" spans="1:3" s="2" customFormat="1" ht="16.5" customHeight="1">
      <c r="A798" s="224" t="s">
        <v>2406</v>
      </c>
      <c r="B798" s="228">
        <v>0</v>
      </c>
      <c r="C798" s="226"/>
    </row>
    <row r="799" spans="1:3" s="2" customFormat="1" ht="16.5" customHeight="1">
      <c r="A799" s="224" t="s">
        <v>2407</v>
      </c>
      <c r="B799" s="228">
        <v>16</v>
      </c>
      <c r="C799" s="226"/>
    </row>
    <row r="800" spans="1:3" s="2" customFormat="1" ht="16.5" customHeight="1">
      <c r="A800" s="224" t="s">
        <v>2408</v>
      </c>
      <c r="B800" s="228">
        <v>1185</v>
      </c>
      <c r="C800" s="226"/>
    </row>
    <row r="801" spans="1:3" s="2" customFormat="1" ht="16.5" customHeight="1">
      <c r="A801" s="224" t="s">
        <v>2409</v>
      </c>
      <c r="B801" s="228">
        <v>3</v>
      </c>
      <c r="C801" s="226"/>
    </row>
    <row r="802" spans="1:3" s="2" customFormat="1" ht="16.5" customHeight="1">
      <c r="A802" s="224" t="s">
        <v>2410</v>
      </c>
      <c r="B802" s="228">
        <v>0</v>
      </c>
      <c r="C802" s="226"/>
    </row>
    <row r="803" spans="1:3" s="2" customFormat="1" ht="16.5" customHeight="1">
      <c r="A803" s="224" t="s">
        <v>2411</v>
      </c>
      <c r="B803" s="228">
        <v>0</v>
      </c>
      <c r="C803" s="226"/>
    </row>
    <row r="804" spans="1:3" s="2" customFormat="1" ht="16.5" customHeight="1">
      <c r="A804" s="224" t="s">
        <v>2412</v>
      </c>
      <c r="B804" s="228">
        <v>0</v>
      </c>
      <c r="C804" s="226"/>
    </row>
    <row r="805" spans="1:3" s="2" customFormat="1" ht="16.5" customHeight="1">
      <c r="A805" s="224" t="s">
        <v>2413</v>
      </c>
      <c r="B805" s="228">
        <v>0</v>
      </c>
      <c r="C805" s="226"/>
    </row>
    <row r="806" spans="1:3" s="2" customFormat="1" ht="16.5" customHeight="1">
      <c r="A806" s="224" t="s">
        <v>2414</v>
      </c>
      <c r="B806" s="228">
        <v>23</v>
      </c>
      <c r="C806" s="226"/>
    </row>
    <row r="807" spans="1:3" s="2" customFormat="1" ht="16.5" customHeight="1">
      <c r="A807" s="224" t="s">
        <v>2415</v>
      </c>
      <c r="B807" s="228">
        <v>0</v>
      </c>
      <c r="C807" s="226"/>
    </row>
    <row r="808" spans="1:3" s="2" customFormat="1" ht="16.5" customHeight="1">
      <c r="A808" s="224" t="s">
        <v>2416</v>
      </c>
      <c r="B808" s="228">
        <v>0</v>
      </c>
      <c r="C808" s="226"/>
    </row>
    <row r="809" spans="1:3" s="2" customFormat="1" ht="16.5" customHeight="1">
      <c r="A809" s="224" t="s">
        <v>2417</v>
      </c>
      <c r="B809" s="228">
        <v>7105</v>
      </c>
      <c r="C809" s="226"/>
    </row>
    <row r="810" spans="1:3" s="2" customFormat="1" ht="16.5" customHeight="1">
      <c r="A810" s="224" t="s">
        <v>2418</v>
      </c>
      <c r="B810" s="228">
        <v>0</v>
      </c>
      <c r="C810" s="226"/>
    </row>
    <row r="811" spans="1:3" s="2" customFormat="1" ht="16.5" customHeight="1">
      <c r="A811" s="224" t="s">
        <v>2419</v>
      </c>
      <c r="B811" s="228">
        <v>0</v>
      </c>
      <c r="C811" s="226"/>
    </row>
    <row r="812" spans="1:3" s="2" customFormat="1" ht="16.5" customHeight="1">
      <c r="A812" s="224" t="s">
        <v>2420</v>
      </c>
      <c r="B812" s="228">
        <v>151</v>
      </c>
      <c r="C812" s="226"/>
    </row>
    <row r="813" spans="1:3" s="2" customFormat="1" ht="16.5" customHeight="1">
      <c r="A813" s="224" t="s">
        <v>2421</v>
      </c>
      <c r="B813" s="228">
        <v>1900</v>
      </c>
      <c r="C813" s="226"/>
    </row>
    <row r="814" spans="1:3" s="2" customFormat="1" ht="16.5" customHeight="1">
      <c r="A814" s="224" t="s">
        <v>2422</v>
      </c>
      <c r="B814" s="228">
        <v>14777</v>
      </c>
      <c r="C814" s="226"/>
    </row>
    <row r="815" spans="1:3" s="2" customFormat="1" ht="16.5" customHeight="1">
      <c r="A815" s="224" t="s">
        <v>2423</v>
      </c>
      <c r="B815" s="228">
        <v>0</v>
      </c>
      <c r="C815" s="226"/>
    </row>
    <row r="816" spans="1:3" s="2" customFormat="1" ht="16.5" customHeight="1">
      <c r="A816" s="224" t="s">
        <v>2424</v>
      </c>
      <c r="B816" s="228">
        <v>0</v>
      </c>
      <c r="C816" s="226"/>
    </row>
    <row r="817" spans="1:3" s="2" customFormat="1" ht="16.5" customHeight="1">
      <c r="A817" s="224" t="s">
        <v>2425</v>
      </c>
      <c r="B817" s="228">
        <v>707</v>
      </c>
      <c r="C817" s="226"/>
    </row>
    <row r="818" spans="1:3" s="2" customFormat="1" ht="16.5" customHeight="1">
      <c r="A818" s="224" t="s">
        <v>2426</v>
      </c>
      <c r="B818" s="228">
        <v>1146</v>
      </c>
      <c r="C818" s="226"/>
    </row>
    <row r="819" spans="1:3" s="2" customFormat="1" ht="16.5" customHeight="1">
      <c r="A819" s="224" t="s">
        <v>2427</v>
      </c>
      <c r="B819" s="228">
        <f>SUM(B820:B843)</f>
        <v>3075</v>
      </c>
      <c r="C819" s="226"/>
    </row>
    <row r="820" spans="1:3" s="2" customFormat="1" ht="16.5" customHeight="1">
      <c r="A820" s="224" t="s">
        <v>1821</v>
      </c>
      <c r="B820" s="228">
        <v>203</v>
      </c>
      <c r="C820" s="226"/>
    </row>
    <row r="821" spans="1:3" s="2" customFormat="1" ht="16.5" customHeight="1">
      <c r="A821" s="224" t="s">
        <v>1822</v>
      </c>
      <c r="B821" s="228">
        <v>0</v>
      </c>
      <c r="C821" s="226"/>
    </row>
    <row r="822" spans="1:3" s="2" customFormat="1" ht="16.5" customHeight="1">
      <c r="A822" s="224" t="s">
        <v>1823</v>
      </c>
      <c r="B822" s="228">
        <v>0</v>
      </c>
      <c r="C822" s="226"/>
    </row>
    <row r="823" spans="1:3" s="2" customFormat="1" ht="16.5" customHeight="1">
      <c r="A823" s="224" t="s">
        <v>2428</v>
      </c>
      <c r="B823" s="228">
        <v>563</v>
      </c>
      <c r="C823" s="226"/>
    </row>
    <row r="824" spans="1:3" s="2" customFormat="1" ht="16.5" customHeight="1">
      <c r="A824" s="224" t="s">
        <v>2429</v>
      </c>
      <c r="B824" s="228">
        <v>854</v>
      </c>
      <c r="C824" s="226"/>
    </row>
    <row r="825" spans="1:3" s="2" customFormat="1" ht="16.5" customHeight="1">
      <c r="A825" s="224" t="s">
        <v>2430</v>
      </c>
      <c r="B825" s="228">
        <v>0</v>
      </c>
      <c r="C825" s="226"/>
    </row>
    <row r="826" spans="1:3" s="2" customFormat="1" ht="16.5" customHeight="1">
      <c r="A826" s="224" t="s">
        <v>2431</v>
      </c>
      <c r="B826" s="228">
        <v>3</v>
      </c>
      <c r="C826" s="226"/>
    </row>
    <row r="827" spans="1:3" s="2" customFormat="1" ht="16.5" customHeight="1">
      <c r="A827" s="224" t="s">
        <v>2432</v>
      </c>
      <c r="B827" s="228">
        <v>758</v>
      </c>
      <c r="C827" s="226"/>
    </row>
    <row r="828" spans="1:3" s="2" customFormat="1" ht="16.5" customHeight="1">
      <c r="A828" s="224" t="s">
        <v>2433</v>
      </c>
      <c r="B828" s="228">
        <v>0</v>
      </c>
      <c r="C828" s="226"/>
    </row>
    <row r="829" spans="1:3" s="2" customFormat="1" ht="16.5" customHeight="1">
      <c r="A829" s="224" t="s">
        <v>2434</v>
      </c>
      <c r="B829" s="228">
        <v>0</v>
      </c>
      <c r="C829" s="226"/>
    </row>
    <row r="830" spans="1:3" s="2" customFormat="1" ht="16.5" customHeight="1">
      <c r="A830" s="224" t="s">
        <v>2435</v>
      </c>
      <c r="B830" s="228">
        <v>66</v>
      </c>
      <c r="C830" s="226"/>
    </row>
    <row r="831" spans="1:3" s="2" customFormat="1" ht="16.5" customHeight="1">
      <c r="A831" s="224" t="s">
        <v>2436</v>
      </c>
      <c r="B831" s="228">
        <v>409</v>
      </c>
      <c r="C831" s="226"/>
    </row>
    <row r="832" spans="1:3" s="2" customFormat="1" ht="16.5" customHeight="1">
      <c r="A832" s="224" t="s">
        <v>2437</v>
      </c>
      <c r="B832" s="228">
        <v>0</v>
      </c>
      <c r="C832" s="226"/>
    </row>
    <row r="833" spans="1:3" s="2" customFormat="1" ht="16.5" customHeight="1">
      <c r="A833" s="224" t="s">
        <v>2438</v>
      </c>
      <c r="B833" s="228">
        <v>0</v>
      </c>
      <c r="C833" s="226"/>
    </row>
    <row r="834" spans="1:3" s="2" customFormat="1" ht="16.5" customHeight="1">
      <c r="A834" s="224" t="s">
        <v>2439</v>
      </c>
      <c r="B834" s="228">
        <v>0</v>
      </c>
      <c r="C834" s="226"/>
    </row>
    <row r="835" spans="1:3" s="2" customFormat="1" ht="16.5" customHeight="1">
      <c r="A835" s="224" t="s">
        <v>2440</v>
      </c>
      <c r="B835" s="228">
        <v>0</v>
      </c>
      <c r="C835" s="226"/>
    </row>
    <row r="836" spans="1:3" s="2" customFormat="1" ht="16.5" customHeight="1">
      <c r="A836" s="224" t="s">
        <v>2441</v>
      </c>
      <c r="B836" s="228">
        <v>0</v>
      </c>
      <c r="C836" s="226"/>
    </row>
    <row r="837" spans="1:3" s="2" customFormat="1" ht="16.5" customHeight="1">
      <c r="A837" s="224" t="s">
        <v>2442</v>
      </c>
      <c r="B837" s="228">
        <v>0</v>
      </c>
      <c r="C837" s="226"/>
    </row>
    <row r="838" spans="1:3" s="2" customFormat="1" ht="16.5" customHeight="1">
      <c r="A838" s="224" t="s">
        <v>2443</v>
      </c>
      <c r="B838" s="228">
        <v>0</v>
      </c>
      <c r="C838" s="226"/>
    </row>
    <row r="839" spans="1:3" s="2" customFormat="1" ht="16.5" customHeight="1">
      <c r="A839" s="224" t="s">
        <v>2444</v>
      </c>
      <c r="B839" s="228">
        <v>45</v>
      </c>
      <c r="C839" s="226"/>
    </row>
    <row r="840" spans="1:3" s="2" customFormat="1" ht="16.5" customHeight="1">
      <c r="A840" s="224" t="s">
        <v>2445</v>
      </c>
      <c r="B840" s="228">
        <v>0</v>
      </c>
      <c r="C840" s="226"/>
    </row>
    <row r="841" spans="1:3" s="2" customFormat="1" ht="16.5" customHeight="1">
      <c r="A841" s="224" t="s">
        <v>2446</v>
      </c>
      <c r="B841" s="228">
        <v>0</v>
      </c>
      <c r="C841" s="226"/>
    </row>
    <row r="842" spans="1:3" s="2" customFormat="1" ht="16.5" customHeight="1">
      <c r="A842" s="224" t="s">
        <v>2412</v>
      </c>
      <c r="B842" s="228">
        <v>0</v>
      </c>
      <c r="C842" s="226"/>
    </row>
    <row r="843" spans="1:3" s="2" customFormat="1" ht="16.5" customHeight="1">
      <c r="A843" s="224" t="s">
        <v>2447</v>
      </c>
      <c r="B843" s="228">
        <v>174</v>
      </c>
      <c r="C843" s="226"/>
    </row>
    <row r="844" spans="1:3" s="2" customFormat="1" ht="16.5" customHeight="1">
      <c r="A844" s="224" t="s">
        <v>2448</v>
      </c>
      <c r="B844" s="228">
        <f>SUM(B845:B871)</f>
        <v>6820</v>
      </c>
      <c r="C844" s="226"/>
    </row>
    <row r="845" spans="1:3" s="2" customFormat="1" ht="16.5" customHeight="1">
      <c r="A845" s="224" t="s">
        <v>1821</v>
      </c>
      <c r="B845" s="228">
        <v>269</v>
      </c>
      <c r="C845" s="226"/>
    </row>
    <row r="846" spans="1:3" s="2" customFormat="1" ht="16.5" customHeight="1">
      <c r="A846" s="224" t="s">
        <v>1822</v>
      </c>
      <c r="B846" s="228">
        <v>0</v>
      </c>
      <c r="C846" s="226"/>
    </row>
    <row r="847" spans="1:3" s="2" customFormat="1" ht="16.5" customHeight="1">
      <c r="A847" s="224" t="s">
        <v>1823</v>
      </c>
      <c r="B847" s="228">
        <v>0</v>
      </c>
      <c r="C847" s="226"/>
    </row>
    <row r="848" spans="1:3" s="2" customFormat="1" ht="16.5" customHeight="1">
      <c r="A848" s="224" t="s">
        <v>2449</v>
      </c>
      <c r="B848" s="228">
        <v>1067</v>
      </c>
      <c r="C848" s="226"/>
    </row>
    <row r="849" spans="1:3" s="2" customFormat="1" ht="16.5" customHeight="1">
      <c r="A849" s="224" t="s">
        <v>2450</v>
      </c>
      <c r="B849" s="228">
        <v>0</v>
      </c>
      <c r="C849" s="226"/>
    </row>
    <row r="850" spans="1:3" s="2" customFormat="1" ht="16.5" customHeight="1">
      <c r="A850" s="224" t="s">
        <v>2451</v>
      </c>
      <c r="B850" s="228">
        <v>4119</v>
      </c>
      <c r="C850" s="226"/>
    </row>
    <row r="851" spans="1:3" s="2" customFormat="1" ht="16.5" customHeight="1">
      <c r="A851" s="224" t="s">
        <v>2452</v>
      </c>
      <c r="B851" s="228">
        <v>0</v>
      </c>
      <c r="C851" s="226"/>
    </row>
    <row r="852" spans="1:3" s="2" customFormat="1" ht="16.5" customHeight="1">
      <c r="A852" s="224" t="s">
        <v>2453</v>
      </c>
      <c r="B852" s="228">
        <v>0</v>
      </c>
      <c r="C852" s="226"/>
    </row>
    <row r="853" spans="1:3" s="2" customFormat="1" ht="16.5" customHeight="1">
      <c r="A853" s="224" t="s">
        <v>2454</v>
      </c>
      <c r="B853" s="228">
        <v>0</v>
      </c>
      <c r="C853" s="226"/>
    </row>
    <row r="854" spans="1:3" s="2" customFormat="1" ht="16.5" customHeight="1">
      <c r="A854" s="224" t="s">
        <v>2455</v>
      </c>
      <c r="B854" s="228">
        <v>60</v>
      </c>
      <c r="C854" s="226"/>
    </row>
    <row r="855" spans="1:3" s="2" customFormat="1" ht="16.5" customHeight="1">
      <c r="A855" s="224" t="s">
        <v>2456</v>
      </c>
      <c r="B855" s="228">
        <v>0</v>
      </c>
      <c r="C855" s="226"/>
    </row>
    <row r="856" spans="1:3" s="2" customFormat="1" ht="16.5" customHeight="1">
      <c r="A856" s="224" t="s">
        <v>2457</v>
      </c>
      <c r="B856" s="228">
        <v>0</v>
      </c>
      <c r="C856" s="226"/>
    </row>
    <row r="857" spans="1:3" s="2" customFormat="1" ht="16.5" customHeight="1">
      <c r="A857" s="224" t="s">
        <v>2458</v>
      </c>
      <c r="B857" s="228">
        <v>0</v>
      </c>
      <c r="C857" s="226"/>
    </row>
    <row r="858" spans="1:3" s="2" customFormat="1" ht="16.5" customHeight="1">
      <c r="A858" s="224" t="s">
        <v>2459</v>
      </c>
      <c r="B858" s="228">
        <v>41</v>
      </c>
      <c r="C858" s="226"/>
    </row>
    <row r="859" spans="1:3" s="2" customFormat="1" ht="16.5" customHeight="1">
      <c r="A859" s="224" t="s">
        <v>2460</v>
      </c>
      <c r="B859" s="228">
        <v>36</v>
      </c>
      <c r="C859" s="226"/>
    </row>
    <row r="860" spans="1:3" s="2" customFormat="1" ht="16.5" customHeight="1">
      <c r="A860" s="224" t="s">
        <v>2461</v>
      </c>
      <c r="B860" s="228">
        <v>97</v>
      </c>
      <c r="C860" s="226"/>
    </row>
    <row r="861" spans="1:3" s="2" customFormat="1" ht="16.5" customHeight="1">
      <c r="A861" s="224" t="s">
        <v>2462</v>
      </c>
      <c r="B861" s="228">
        <v>0</v>
      </c>
      <c r="C861" s="226"/>
    </row>
    <row r="862" spans="1:3" s="2" customFormat="1" ht="16.5" customHeight="1">
      <c r="A862" s="224" t="s">
        <v>2463</v>
      </c>
      <c r="B862" s="228">
        <v>0</v>
      </c>
      <c r="C862" s="226"/>
    </row>
    <row r="863" spans="1:3" s="2" customFormat="1" ht="16.5" customHeight="1">
      <c r="A863" s="224" t="s">
        <v>2464</v>
      </c>
      <c r="B863" s="228">
        <v>0</v>
      </c>
      <c r="C863" s="226"/>
    </row>
    <row r="864" spans="1:3" s="2" customFormat="1" ht="16.5" customHeight="1">
      <c r="A864" s="224" t="s">
        <v>2465</v>
      </c>
      <c r="B864" s="228">
        <v>0</v>
      </c>
      <c r="C864" s="226"/>
    </row>
    <row r="865" spans="1:3" s="2" customFormat="1" ht="16.5" customHeight="1">
      <c r="A865" s="224" t="s">
        <v>2466</v>
      </c>
      <c r="B865" s="228">
        <v>0</v>
      </c>
      <c r="C865" s="226"/>
    </row>
    <row r="866" spans="1:3" s="2" customFormat="1" ht="16.5" customHeight="1">
      <c r="A866" s="224" t="s">
        <v>2440</v>
      </c>
      <c r="B866" s="228">
        <v>0</v>
      </c>
      <c r="C866" s="226"/>
    </row>
    <row r="867" spans="1:3" s="2" customFormat="1" ht="16.5" customHeight="1">
      <c r="A867" s="224" t="s">
        <v>2467</v>
      </c>
      <c r="B867" s="228">
        <v>0</v>
      </c>
      <c r="C867" s="226"/>
    </row>
    <row r="868" spans="1:3" s="2" customFormat="1" ht="16.5" customHeight="1">
      <c r="A868" s="224" t="s">
        <v>2468</v>
      </c>
      <c r="B868" s="228">
        <v>0</v>
      </c>
      <c r="C868" s="226"/>
    </row>
    <row r="869" spans="1:3" s="2" customFormat="1" ht="16.5" customHeight="1">
      <c r="A869" s="224" t="s">
        <v>2469</v>
      </c>
      <c r="B869" s="228">
        <v>0</v>
      </c>
      <c r="C869" s="226"/>
    </row>
    <row r="870" spans="1:3" s="2" customFormat="1" ht="16.5" customHeight="1">
      <c r="A870" s="224" t="s">
        <v>2470</v>
      </c>
      <c r="B870" s="228">
        <v>1120</v>
      </c>
      <c r="C870" s="226"/>
    </row>
    <row r="871" spans="1:3" s="2" customFormat="1" ht="16.5" customHeight="1">
      <c r="A871" s="224" t="s">
        <v>2471</v>
      </c>
      <c r="B871" s="228">
        <v>11</v>
      </c>
      <c r="C871" s="226"/>
    </row>
    <row r="872" spans="1:3" s="2" customFormat="1" ht="16.5" customHeight="1">
      <c r="A872" s="224" t="s">
        <v>2472</v>
      </c>
      <c r="B872" s="228">
        <f>SUM(B873:B882)</f>
        <v>2197</v>
      </c>
      <c r="C872" s="226"/>
    </row>
    <row r="873" spans="1:3" s="2" customFormat="1" ht="16.5" customHeight="1">
      <c r="A873" s="224" t="s">
        <v>1821</v>
      </c>
      <c r="B873" s="228">
        <v>494</v>
      </c>
      <c r="C873" s="226"/>
    </row>
    <row r="874" spans="1:3" s="2" customFormat="1" ht="16.5" customHeight="1">
      <c r="A874" s="224" t="s">
        <v>1822</v>
      </c>
      <c r="B874" s="228">
        <v>0</v>
      </c>
      <c r="C874" s="226"/>
    </row>
    <row r="875" spans="1:3" s="2" customFormat="1" ht="16.5" customHeight="1">
      <c r="A875" s="224" t="s">
        <v>1823</v>
      </c>
      <c r="B875" s="228">
        <v>0</v>
      </c>
      <c r="C875" s="226"/>
    </row>
    <row r="876" spans="1:3" s="2" customFormat="1" ht="16.5" customHeight="1">
      <c r="A876" s="224" t="s">
        <v>2473</v>
      </c>
      <c r="B876" s="228">
        <v>11</v>
      </c>
      <c r="C876" s="226"/>
    </row>
    <row r="877" spans="1:3" s="2" customFormat="1" ht="16.5" customHeight="1">
      <c r="A877" s="224" t="s">
        <v>2474</v>
      </c>
      <c r="B877" s="228">
        <v>0</v>
      </c>
      <c r="C877" s="226"/>
    </row>
    <row r="878" spans="1:3" s="2" customFormat="1" ht="16.5" customHeight="1">
      <c r="A878" s="224" t="s">
        <v>2475</v>
      </c>
      <c r="B878" s="228">
        <v>0</v>
      </c>
      <c r="C878" s="226"/>
    </row>
    <row r="879" spans="1:3" s="2" customFormat="1" ht="16.5" customHeight="1">
      <c r="A879" s="224" t="s">
        <v>2476</v>
      </c>
      <c r="B879" s="228">
        <v>0</v>
      </c>
      <c r="C879" s="226"/>
    </row>
    <row r="880" spans="1:3" s="2" customFormat="1" ht="16.5" customHeight="1">
      <c r="A880" s="224" t="s">
        <v>2477</v>
      </c>
      <c r="B880" s="228">
        <v>0</v>
      </c>
      <c r="C880" s="226"/>
    </row>
    <row r="881" spans="1:3" s="2" customFormat="1" ht="16.5" customHeight="1">
      <c r="A881" s="224" t="s">
        <v>2478</v>
      </c>
      <c r="B881" s="228">
        <v>0</v>
      </c>
      <c r="C881" s="226"/>
    </row>
    <row r="882" spans="1:3" s="2" customFormat="1" ht="16.5" customHeight="1">
      <c r="A882" s="224" t="s">
        <v>2479</v>
      </c>
      <c r="B882" s="228">
        <v>1692</v>
      </c>
      <c r="C882" s="226"/>
    </row>
    <row r="883" spans="1:3" s="2" customFormat="1" ht="16.5" customHeight="1">
      <c r="A883" s="224" t="s">
        <v>2480</v>
      </c>
      <c r="B883" s="228">
        <f>SUM(B884:B889)</f>
        <v>13060</v>
      </c>
      <c r="C883" s="226"/>
    </row>
    <row r="884" spans="1:3" s="2" customFormat="1" ht="16.5" customHeight="1">
      <c r="A884" s="224" t="s">
        <v>2481</v>
      </c>
      <c r="B884" s="228">
        <v>4275</v>
      </c>
      <c r="C884" s="226"/>
    </row>
    <row r="885" spans="1:3" s="2" customFormat="1" ht="16.5" customHeight="1">
      <c r="A885" s="224" t="s">
        <v>2482</v>
      </c>
      <c r="B885" s="228">
        <v>0</v>
      </c>
      <c r="C885" s="226"/>
    </row>
    <row r="886" spans="1:3" s="2" customFormat="1" ht="16.5" customHeight="1">
      <c r="A886" s="224" t="s">
        <v>2483</v>
      </c>
      <c r="B886" s="228">
        <v>8465</v>
      </c>
      <c r="C886" s="226"/>
    </row>
    <row r="887" spans="1:3" s="2" customFormat="1" ht="16.5" customHeight="1">
      <c r="A887" s="224" t="s">
        <v>2484</v>
      </c>
      <c r="B887" s="228">
        <v>320</v>
      </c>
      <c r="C887" s="226"/>
    </row>
    <row r="888" spans="1:3" s="2" customFormat="1" ht="16.5" customHeight="1">
      <c r="A888" s="224" t="s">
        <v>2485</v>
      </c>
      <c r="B888" s="228">
        <v>0</v>
      </c>
      <c r="C888" s="226"/>
    </row>
    <row r="889" spans="1:3" s="2" customFormat="1" ht="16.5" customHeight="1">
      <c r="A889" s="224" t="s">
        <v>2486</v>
      </c>
      <c r="B889" s="228">
        <v>0</v>
      </c>
      <c r="C889" s="226"/>
    </row>
    <row r="890" spans="1:3" s="2" customFormat="1" ht="16.5" customHeight="1">
      <c r="A890" s="224" t="s">
        <v>2487</v>
      </c>
      <c r="B890" s="228">
        <f>SUM(B891:B896)</f>
        <v>1117</v>
      </c>
      <c r="C890" s="226"/>
    </row>
    <row r="891" spans="1:3" s="2" customFormat="1" ht="16.5" customHeight="1">
      <c r="A891" s="224" t="s">
        <v>2488</v>
      </c>
      <c r="B891" s="228">
        <v>0</v>
      </c>
      <c r="C891" s="226"/>
    </row>
    <row r="892" spans="1:3" s="2" customFormat="1" ht="16.5" customHeight="1">
      <c r="A892" s="224" t="s">
        <v>2489</v>
      </c>
      <c r="B892" s="228">
        <v>0</v>
      </c>
      <c r="C892" s="226"/>
    </row>
    <row r="893" spans="1:3" s="2" customFormat="1" ht="16.5" customHeight="1">
      <c r="A893" s="224" t="s">
        <v>2490</v>
      </c>
      <c r="B893" s="228">
        <v>456</v>
      </c>
      <c r="C893" s="226"/>
    </row>
    <row r="894" spans="1:3" s="2" customFormat="1" ht="16.5" customHeight="1">
      <c r="A894" s="224" t="s">
        <v>2491</v>
      </c>
      <c r="B894" s="228">
        <v>0</v>
      </c>
      <c r="C894" s="226"/>
    </row>
    <row r="895" spans="1:3" s="2" customFormat="1" ht="16.5" customHeight="1">
      <c r="A895" s="224" t="s">
        <v>2492</v>
      </c>
      <c r="B895" s="228">
        <v>0</v>
      </c>
      <c r="C895" s="226"/>
    </row>
    <row r="896" spans="1:3" s="2" customFormat="1" ht="16.5" customHeight="1">
      <c r="A896" s="224" t="s">
        <v>2493</v>
      </c>
      <c r="B896" s="228">
        <v>661</v>
      </c>
      <c r="C896" s="226"/>
    </row>
    <row r="897" spans="1:3" s="2" customFormat="1" ht="16.5" customHeight="1">
      <c r="A897" s="224" t="s">
        <v>2494</v>
      </c>
      <c r="B897" s="228">
        <f>SUM(B898:B899)</f>
        <v>0</v>
      </c>
      <c r="C897" s="226"/>
    </row>
    <row r="898" spans="1:3" s="2" customFormat="1" ht="16.5" customHeight="1">
      <c r="A898" s="224" t="s">
        <v>2495</v>
      </c>
      <c r="B898" s="228">
        <v>0</v>
      </c>
      <c r="C898" s="226"/>
    </row>
    <row r="899" spans="1:3" s="2" customFormat="1" ht="16.5" customHeight="1">
      <c r="A899" s="224" t="s">
        <v>2496</v>
      </c>
      <c r="B899" s="228">
        <v>0</v>
      </c>
      <c r="C899" s="226"/>
    </row>
    <row r="900" spans="1:3" s="2" customFormat="1" ht="16.5" customHeight="1">
      <c r="A900" s="224" t="s">
        <v>2497</v>
      </c>
      <c r="B900" s="228">
        <f>SUM(B901:B902)</f>
        <v>0</v>
      </c>
      <c r="C900" s="226"/>
    </row>
    <row r="901" spans="1:3" s="2" customFormat="1" ht="16.5" customHeight="1">
      <c r="A901" s="224" t="s">
        <v>2498</v>
      </c>
      <c r="B901" s="228">
        <v>0</v>
      </c>
      <c r="C901" s="226"/>
    </row>
    <row r="902" spans="1:3" s="2" customFormat="1" ht="16.5" customHeight="1">
      <c r="A902" s="224" t="s">
        <v>2499</v>
      </c>
      <c r="B902" s="228">
        <v>0</v>
      </c>
      <c r="C902" s="226"/>
    </row>
    <row r="903" spans="1:3" s="2" customFormat="1" ht="16.5" customHeight="1">
      <c r="A903" s="224" t="s">
        <v>2500</v>
      </c>
      <c r="B903" s="228">
        <f>SUM(B904,B927,B937,B947,B952,B959,B964)</f>
        <v>21652</v>
      </c>
      <c r="C903" s="226"/>
    </row>
    <row r="904" spans="1:3" s="2" customFormat="1" ht="16.5" customHeight="1">
      <c r="A904" s="224" t="s">
        <v>2501</v>
      </c>
      <c r="B904" s="228">
        <f>SUM(B905:B926)</f>
        <v>19136</v>
      </c>
      <c r="C904" s="226"/>
    </row>
    <row r="905" spans="1:3" s="2" customFormat="1" ht="16.5" customHeight="1">
      <c r="A905" s="224" t="s">
        <v>1821</v>
      </c>
      <c r="B905" s="228">
        <v>258</v>
      </c>
      <c r="C905" s="226"/>
    </row>
    <row r="906" spans="1:3" s="2" customFormat="1" ht="16.5" customHeight="1">
      <c r="A906" s="224" t="s">
        <v>1822</v>
      </c>
      <c r="B906" s="228">
        <v>0</v>
      </c>
      <c r="C906" s="226"/>
    </row>
    <row r="907" spans="1:3" s="2" customFormat="1" ht="16.5" customHeight="1">
      <c r="A907" s="224" t="s">
        <v>1823</v>
      </c>
      <c r="B907" s="228">
        <v>0</v>
      </c>
      <c r="C907" s="226"/>
    </row>
    <row r="908" spans="1:3" s="2" customFormat="1" ht="16.5" customHeight="1">
      <c r="A908" s="224" t="s">
        <v>2502</v>
      </c>
      <c r="B908" s="228">
        <v>13318</v>
      </c>
      <c r="C908" s="226"/>
    </row>
    <row r="909" spans="1:3" s="2" customFormat="1" ht="16.5" customHeight="1">
      <c r="A909" s="224" t="s">
        <v>2503</v>
      </c>
      <c r="B909" s="228">
        <v>1178</v>
      </c>
      <c r="C909" s="226"/>
    </row>
    <row r="910" spans="1:3" s="2" customFormat="1" ht="16.5" customHeight="1">
      <c r="A910" s="224" t="s">
        <v>2504</v>
      </c>
      <c r="B910" s="228">
        <v>0</v>
      </c>
      <c r="C910" s="226"/>
    </row>
    <row r="911" spans="1:3" s="2" customFormat="1" ht="16.5" customHeight="1">
      <c r="A911" s="224" t="s">
        <v>2505</v>
      </c>
      <c r="B911" s="228">
        <v>0</v>
      </c>
      <c r="C911" s="226"/>
    </row>
    <row r="912" spans="1:3" s="2" customFormat="1" ht="16.5" customHeight="1">
      <c r="A912" s="224" t="s">
        <v>2506</v>
      </c>
      <c r="B912" s="228">
        <v>0</v>
      </c>
      <c r="C912" s="226"/>
    </row>
    <row r="913" spans="1:3" s="2" customFormat="1" ht="16.5" customHeight="1">
      <c r="A913" s="224" t="s">
        <v>2507</v>
      </c>
      <c r="B913" s="228">
        <v>3134</v>
      </c>
      <c r="C913" s="226"/>
    </row>
    <row r="914" spans="1:3" s="2" customFormat="1" ht="16.5" customHeight="1">
      <c r="A914" s="224" t="s">
        <v>2508</v>
      </c>
      <c r="B914" s="228">
        <v>0</v>
      </c>
      <c r="C914" s="226"/>
    </row>
    <row r="915" spans="1:3" s="2" customFormat="1" ht="16.5" customHeight="1">
      <c r="A915" s="224" t="s">
        <v>2509</v>
      </c>
      <c r="B915" s="228">
        <v>0</v>
      </c>
      <c r="C915" s="226"/>
    </row>
    <row r="916" spans="1:3" s="2" customFormat="1" ht="16.5" customHeight="1">
      <c r="A916" s="224" t="s">
        <v>2510</v>
      </c>
      <c r="B916" s="228">
        <v>0</v>
      </c>
      <c r="C916" s="226"/>
    </row>
    <row r="917" spans="1:3" s="2" customFormat="1" ht="16.5" customHeight="1">
      <c r="A917" s="224" t="s">
        <v>2511</v>
      </c>
      <c r="B917" s="228">
        <v>0</v>
      </c>
      <c r="C917" s="226"/>
    </row>
    <row r="918" spans="1:3" s="2" customFormat="1" ht="16.5" customHeight="1">
      <c r="A918" s="224" t="s">
        <v>2512</v>
      </c>
      <c r="B918" s="228">
        <v>0</v>
      </c>
      <c r="C918" s="226"/>
    </row>
    <row r="919" spans="1:3" s="2" customFormat="1" ht="16.5" customHeight="1">
      <c r="A919" s="224" t="s">
        <v>2513</v>
      </c>
      <c r="B919" s="228">
        <v>0</v>
      </c>
      <c r="C919" s="226"/>
    </row>
    <row r="920" spans="1:3" s="2" customFormat="1" ht="16.5" customHeight="1">
      <c r="A920" s="224" t="s">
        <v>2514</v>
      </c>
      <c r="B920" s="228">
        <v>0</v>
      </c>
      <c r="C920" s="226"/>
    </row>
    <row r="921" spans="1:3" s="2" customFormat="1" ht="16.5" customHeight="1">
      <c r="A921" s="224" t="s">
        <v>2515</v>
      </c>
      <c r="B921" s="228">
        <v>0</v>
      </c>
      <c r="C921" s="226"/>
    </row>
    <row r="922" spans="1:3" s="2" customFormat="1" ht="16.5" customHeight="1">
      <c r="A922" s="224" t="s">
        <v>2516</v>
      </c>
      <c r="B922" s="228">
        <v>0</v>
      </c>
      <c r="C922" s="226"/>
    </row>
    <row r="923" spans="1:3" s="2" customFormat="1" ht="16.5" customHeight="1">
      <c r="A923" s="224" t="s">
        <v>2517</v>
      </c>
      <c r="B923" s="228">
        <v>0</v>
      </c>
      <c r="C923" s="226"/>
    </row>
    <row r="924" spans="1:3" s="2" customFormat="1" ht="16.5" customHeight="1">
      <c r="A924" s="224" t="s">
        <v>2518</v>
      </c>
      <c r="B924" s="228">
        <v>0</v>
      </c>
      <c r="C924" s="226"/>
    </row>
    <row r="925" spans="1:3" s="2" customFormat="1" ht="16.5" customHeight="1">
      <c r="A925" s="224" t="s">
        <v>2519</v>
      </c>
      <c r="B925" s="228">
        <v>0</v>
      </c>
      <c r="C925" s="226"/>
    </row>
    <row r="926" spans="1:3" s="2" customFormat="1" ht="16.5" customHeight="1">
      <c r="A926" s="224" t="s">
        <v>2520</v>
      </c>
      <c r="B926" s="228">
        <v>1248</v>
      </c>
      <c r="C926" s="226"/>
    </row>
    <row r="927" spans="1:3" s="2" customFormat="1" ht="16.5" customHeight="1">
      <c r="A927" s="224" t="s">
        <v>2521</v>
      </c>
      <c r="B927" s="228">
        <f>SUM(B928:B936)</f>
        <v>0</v>
      </c>
      <c r="C927" s="226"/>
    </row>
    <row r="928" spans="1:3" s="2" customFormat="1" ht="16.5" customHeight="1">
      <c r="A928" s="224" t="s">
        <v>1821</v>
      </c>
      <c r="B928" s="228">
        <v>0</v>
      </c>
      <c r="C928" s="226"/>
    </row>
    <row r="929" spans="1:3" s="2" customFormat="1" ht="16.5" customHeight="1">
      <c r="A929" s="224" t="s">
        <v>1822</v>
      </c>
      <c r="B929" s="228">
        <v>0</v>
      </c>
      <c r="C929" s="226"/>
    </row>
    <row r="930" spans="1:3" s="2" customFormat="1" ht="16.5" customHeight="1">
      <c r="A930" s="224" t="s">
        <v>1823</v>
      </c>
      <c r="B930" s="228">
        <v>0</v>
      </c>
      <c r="C930" s="226"/>
    </row>
    <row r="931" spans="1:3" s="2" customFormat="1" ht="16.5" customHeight="1">
      <c r="A931" s="224" t="s">
        <v>2522</v>
      </c>
      <c r="B931" s="228">
        <v>0</v>
      </c>
      <c r="C931" s="226"/>
    </row>
    <row r="932" spans="1:3" s="2" customFormat="1" ht="16.5" customHeight="1">
      <c r="A932" s="224" t="s">
        <v>2523</v>
      </c>
      <c r="B932" s="228">
        <v>0</v>
      </c>
      <c r="C932" s="226"/>
    </row>
    <row r="933" spans="1:3" s="2" customFormat="1" ht="16.5" customHeight="1">
      <c r="A933" s="224" t="s">
        <v>2524</v>
      </c>
      <c r="B933" s="228">
        <v>0</v>
      </c>
      <c r="C933" s="226"/>
    </row>
    <row r="934" spans="1:3" s="2" customFormat="1" ht="16.5" customHeight="1">
      <c r="A934" s="224" t="s">
        <v>2525</v>
      </c>
      <c r="B934" s="228">
        <v>0</v>
      </c>
      <c r="C934" s="226"/>
    </row>
    <row r="935" spans="1:3" s="2" customFormat="1" ht="16.5" customHeight="1">
      <c r="A935" s="224" t="s">
        <v>2526</v>
      </c>
      <c r="B935" s="228">
        <v>0</v>
      </c>
      <c r="C935" s="226"/>
    </row>
    <row r="936" spans="1:3" s="2" customFormat="1" ht="16.5" customHeight="1">
      <c r="A936" s="224" t="s">
        <v>2527</v>
      </c>
      <c r="B936" s="228">
        <v>0</v>
      </c>
      <c r="C936" s="226"/>
    </row>
    <row r="937" spans="1:3" s="2" customFormat="1" ht="16.5" customHeight="1">
      <c r="A937" s="224" t="s">
        <v>2528</v>
      </c>
      <c r="B937" s="228">
        <f>SUM(B938:B946)</f>
        <v>0</v>
      </c>
      <c r="C937" s="226"/>
    </row>
    <row r="938" spans="1:3" s="2" customFormat="1" ht="16.5" customHeight="1">
      <c r="A938" s="224" t="s">
        <v>1821</v>
      </c>
      <c r="B938" s="228">
        <v>0</v>
      </c>
      <c r="C938" s="226"/>
    </row>
    <row r="939" spans="1:3" s="2" customFormat="1" ht="16.5" customHeight="1">
      <c r="A939" s="224" t="s">
        <v>1822</v>
      </c>
      <c r="B939" s="228">
        <v>0</v>
      </c>
      <c r="C939" s="226"/>
    </row>
    <row r="940" spans="1:3" s="2" customFormat="1" ht="16.5" customHeight="1">
      <c r="A940" s="224" t="s">
        <v>1823</v>
      </c>
      <c r="B940" s="228">
        <v>0</v>
      </c>
      <c r="C940" s="226"/>
    </row>
    <row r="941" spans="1:3" s="2" customFormat="1" ht="16.5" customHeight="1">
      <c r="A941" s="224" t="s">
        <v>2529</v>
      </c>
      <c r="B941" s="228">
        <v>0</v>
      </c>
      <c r="C941" s="226"/>
    </row>
    <row r="942" spans="1:3" s="2" customFormat="1" ht="16.5" customHeight="1">
      <c r="A942" s="224" t="s">
        <v>2530</v>
      </c>
      <c r="B942" s="228">
        <v>0</v>
      </c>
      <c r="C942" s="226"/>
    </row>
    <row r="943" spans="1:3" s="2" customFormat="1" ht="16.5" customHeight="1">
      <c r="A943" s="224" t="s">
        <v>2531</v>
      </c>
      <c r="B943" s="228">
        <v>0</v>
      </c>
      <c r="C943" s="226"/>
    </row>
    <row r="944" spans="1:3" s="2" customFormat="1" ht="16.5" customHeight="1">
      <c r="A944" s="224" t="s">
        <v>2532</v>
      </c>
      <c r="B944" s="228">
        <v>0</v>
      </c>
      <c r="C944" s="226"/>
    </row>
    <row r="945" spans="1:3" s="2" customFormat="1" ht="16.5" customHeight="1">
      <c r="A945" s="224" t="s">
        <v>2533</v>
      </c>
      <c r="B945" s="228">
        <v>0</v>
      </c>
      <c r="C945" s="226"/>
    </row>
    <row r="946" spans="1:3" s="2" customFormat="1" ht="16.5" customHeight="1">
      <c r="A946" s="224" t="s">
        <v>2534</v>
      </c>
      <c r="B946" s="228">
        <v>0</v>
      </c>
      <c r="C946" s="226"/>
    </row>
    <row r="947" spans="1:3" s="2" customFormat="1" ht="16.5" customHeight="1">
      <c r="A947" s="224" t="s">
        <v>2535</v>
      </c>
      <c r="B947" s="228">
        <f>SUM(B948:B951)</f>
        <v>1543</v>
      </c>
      <c r="C947" s="226"/>
    </row>
    <row r="948" spans="1:3" s="2" customFormat="1" ht="16.5" customHeight="1">
      <c r="A948" s="224" t="s">
        <v>2536</v>
      </c>
      <c r="B948" s="228">
        <v>86</v>
      </c>
      <c r="C948" s="226"/>
    </row>
    <row r="949" spans="1:3" s="2" customFormat="1" ht="16.5" customHeight="1">
      <c r="A949" s="224" t="s">
        <v>2537</v>
      </c>
      <c r="B949" s="228">
        <v>556</v>
      </c>
      <c r="C949" s="226"/>
    </row>
    <row r="950" spans="1:3" s="2" customFormat="1" ht="16.5" customHeight="1">
      <c r="A950" s="224" t="s">
        <v>2538</v>
      </c>
      <c r="B950" s="228">
        <v>160</v>
      </c>
      <c r="C950" s="226"/>
    </row>
    <row r="951" spans="1:3" s="2" customFormat="1" ht="16.5" customHeight="1">
      <c r="A951" s="224" t="s">
        <v>2539</v>
      </c>
      <c r="B951" s="228">
        <v>741</v>
      </c>
      <c r="C951" s="226"/>
    </row>
    <row r="952" spans="1:3" s="2" customFormat="1" ht="16.5" customHeight="1">
      <c r="A952" s="224" t="s">
        <v>2540</v>
      </c>
      <c r="B952" s="228">
        <f>SUM(B953:B958)</f>
        <v>0</v>
      </c>
      <c r="C952" s="226"/>
    </row>
    <row r="953" spans="1:3" s="2" customFormat="1" ht="16.5" customHeight="1">
      <c r="A953" s="224" t="s">
        <v>1821</v>
      </c>
      <c r="B953" s="228">
        <v>0</v>
      </c>
      <c r="C953" s="226"/>
    </row>
    <row r="954" spans="1:3" s="2" customFormat="1" ht="16.5" customHeight="1">
      <c r="A954" s="224" t="s">
        <v>1822</v>
      </c>
      <c r="B954" s="228">
        <v>0</v>
      </c>
      <c r="C954" s="226"/>
    </row>
    <row r="955" spans="1:3" s="2" customFormat="1" ht="16.5" customHeight="1">
      <c r="A955" s="224" t="s">
        <v>1823</v>
      </c>
      <c r="B955" s="228">
        <v>0</v>
      </c>
      <c r="C955" s="226"/>
    </row>
    <row r="956" spans="1:3" s="2" customFormat="1" ht="16.5" customHeight="1">
      <c r="A956" s="224" t="s">
        <v>2526</v>
      </c>
      <c r="B956" s="228">
        <v>0</v>
      </c>
      <c r="C956" s="226"/>
    </row>
    <row r="957" spans="1:3" s="2" customFormat="1" ht="16.5" customHeight="1">
      <c r="A957" s="224" t="s">
        <v>2541</v>
      </c>
      <c r="B957" s="228">
        <v>0</v>
      </c>
      <c r="C957" s="226"/>
    </row>
    <row r="958" spans="1:3" s="2" customFormat="1" ht="16.5" customHeight="1">
      <c r="A958" s="224" t="s">
        <v>2542</v>
      </c>
      <c r="B958" s="228">
        <v>0</v>
      </c>
      <c r="C958" s="226"/>
    </row>
    <row r="959" spans="1:3" s="2" customFormat="1" ht="16.5" customHeight="1">
      <c r="A959" s="224" t="s">
        <v>2543</v>
      </c>
      <c r="B959" s="228">
        <f>SUM(B960:B963)</f>
        <v>764</v>
      </c>
      <c r="C959" s="226"/>
    </row>
    <row r="960" spans="1:3" s="2" customFormat="1" ht="16.5" customHeight="1">
      <c r="A960" s="224" t="s">
        <v>2544</v>
      </c>
      <c r="B960" s="228">
        <v>0</v>
      </c>
      <c r="C960" s="226"/>
    </row>
    <row r="961" spans="1:3" s="2" customFormat="1" ht="16.5" customHeight="1">
      <c r="A961" s="224" t="s">
        <v>2545</v>
      </c>
      <c r="B961" s="228">
        <v>0</v>
      </c>
      <c r="C961" s="226"/>
    </row>
    <row r="962" spans="1:3" s="2" customFormat="1" ht="16.5" customHeight="1">
      <c r="A962" s="224" t="s">
        <v>2546</v>
      </c>
      <c r="B962" s="228">
        <v>0</v>
      </c>
      <c r="C962" s="226"/>
    </row>
    <row r="963" spans="1:3" s="2" customFormat="1" ht="16.5" customHeight="1">
      <c r="A963" s="224" t="s">
        <v>2547</v>
      </c>
      <c r="B963" s="228">
        <v>764</v>
      </c>
      <c r="C963" s="226"/>
    </row>
    <row r="964" spans="1:3" s="2" customFormat="1" ht="16.5" customHeight="1">
      <c r="A964" s="224" t="s">
        <v>2548</v>
      </c>
      <c r="B964" s="228">
        <f>SUM(B965:B966)</f>
        <v>209</v>
      </c>
      <c r="C964" s="226"/>
    </row>
    <row r="965" spans="1:3" s="2" customFormat="1" ht="16.5" customHeight="1">
      <c r="A965" s="224" t="s">
        <v>2549</v>
      </c>
      <c r="B965" s="228">
        <v>0</v>
      </c>
      <c r="C965" s="226"/>
    </row>
    <row r="966" spans="1:3" s="2" customFormat="1" ht="16.5" customHeight="1">
      <c r="A966" s="224" t="s">
        <v>2550</v>
      </c>
      <c r="B966" s="228">
        <v>209</v>
      </c>
      <c r="C966" s="226"/>
    </row>
    <row r="967" spans="1:3" s="2" customFormat="1" ht="16.5" customHeight="1">
      <c r="A967" s="224" t="s">
        <v>2551</v>
      </c>
      <c r="B967" s="228">
        <f>SUM(B968,B978,B994,B999,B1010,B1017,B1025)</f>
        <v>845</v>
      </c>
      <c r="C967" s="226"/>
    </row>
    <row r="968" spans="1:3" s="2" customFormat="1" ht="16.5" customHeight="1">
      <c r="A968" s="224" t="s">
        <v>2552</v>
      </c>
      <c r="B968" s="228">
        <f>SUM(B969:B977)</f>
        <v>0</v>
      </c>
      <c r="C968" s="226"/>
    </row>
    <row r="969" spans="1:3" s="2" customFormat="1" ht="16.5" customHeight="1">
      <c r="A969" s="224" t="s">
        <v>1821</v>
      </c>
      <c r="B969" s="228">
        <v>0</v>
      </c>
      <c r="C969" s="226"/>
    </row>
    <row r="970" spans="1:3" s="2" customFormat="1" ht="16.5" customHeight="1">
      <c r="A970" s="224" t="s">
        <v>1822</v>
      </c>
      <c r="B970" s="228">
        <v>0</v>
      </c>
      <c r="C970" s="226"/>
    </row>
    <row r="971" spans="1:3" s="2" customFormat="1" ht="16.5" customHeight="1">
      <c r="A971" s="224" t="s">
        <v>1823</v>
      </c>
      <c r="B971" s="228">
        <v>0</v>
      </c>
      <c r="C971" s="226"/>
    </row>
    <row r="972" spans="1:3" s="2" customFormat="1" ht="16.5" customHeight="1">
      <c r="A972" s="224" t="s">
        <v>2553</v>
      </c>
      <c r="B972" s="228">
        <v>0</v>
      </c>
      <c r="C972" s="226"/>
    </row>
    <row r="973" spans="1:3" s="2" customFormat="1" ht="16.5" customHeight="1">
      <c r="A973" s="224" t="s">
        <v>2554</v>
      </c>
      <c r="B973" s="228">
        <v>0</v>
      </c>
      <c r="C973" s="226"/>
    </row>
    <row r="974" spans="1:3" s="2" customFormat="1" ht="16.5" customHeight="1">
      <c r="A974" s="224" t="s">
        <v>2555</v>
      </c>
      <c r="B974" s="228">
        <v>0</v>
      </c>
      <c r="C974" s="226"/>
    </row>
    <row r="975" spans="1:3" s="2" customFormat="1" ht="16.5" customHeight="1">
      <c r="A975" s="224" t="s">
        <v>2556</v>
      </c>
      <c r="B975" s="228">
        <v>0</v>
      </c>
      <c r="C975" s="226"/>
    </row>
    <row r="976" spans="1:3" s="2" customFormat="1" ht="16.5" customHeight="1">
      <c r="A976" s="224" t="s">
        <v>2557</v>
      </c>
      <c r="B976" s="228">
        <v>0</v>
      </c>
      <c r="C976" s="226"/>
    </row>
    <row r="977" spans="1:3" s="2" customFormat="1" ht="16.5" customHeight="1">
      <c r="A977" s="224" t="s">
        <v>2558</v>
      </c>
      <c r="B977" s="228">
        <v>0</v>
      </c>
      <c r="C977" s="226"/>
    </row>
    <row r="978" spans="1:3" s="2" customFormat="1" ht="16.5" customHeight="1">
      <c r="A978" s="224" t="s">
        <v>2559</v>
      </c>
      <c r="B978" s="228">
        <f>SUM(B979:B993)</f>
        <v>0</v>
      </c>
      <c r="C978" s="226"/>
    </row>
    <row r="979" spans="1:3" s="2" customFormat="1" ht="16.5" customHeight="1">
      <c r="A979" s="224" t="s">
        <v>1821</v>
      </c>
      <c r="B979" s="228">
        <v>0</v>
      </c>
      <c r="C979" s="226"/>
    </row>
    <row r="980" spans="1:3" s="2" customFormat="1" ht="16.5" customHeight="1">
      <c r="A980" s="224" t="s">
        <v>1822</v>
      </c>
      <c r="B980" s="228">
        <v>0</v>
      </c>
      <c r="C980" s="226"/>
    </row>
    <row r="981" spans="1:3" s="2" customFormat="1" ht="16.5" customHeight="1">
      <c r="A981" s="224" t="s">
        <v>1823</v>
      </c>
      <c r="B981" s="228">
        <v>0</v>
      </c>
      <c r="C981" s="226"/>
    </row>
    <row r="982" spans="1:3" s="2" customFormat="1" ht="16.5" customHeight="1">
      <c r="A982" s="224" t="s">
        <v>2560</v>
      </c>
      <c r="B982" s="228">
        <v>0</v>
      </c>
      <c r="C982" s="226"/>
    </row>
    <row r="983" spans="1:3" s="2" customFormat="1" ht="16.5" customHeight="1">
      <c r="A983" s="224" t="s">
        <v>2561</v>
      </c>
      <c r="B983" s="228">
        <v>0</v>
      </c>
      <c r="C983" s="226"/>
    </row>
    <row r="984" spans="1:3" s="2" customFormat="1" ht="16.5" customHeight="1">
      <c r="A984" s="224" t="s">
        <v>2562</v>
      </c>
      <c r="B984" s="228">
        <v>0</v>
      </c>
      <c r="C984" s="226"/>
    </row>
    <row r="985" spans="1:3" s="2" customFormat="1" ht="16.5" customHeight="1">
      <c r="A985" s="224" t="s">
        <v>2563</v>
      </c>
      <c r="B985" s="228">
        <v>0</v>
      </c>
      <c r="C985" s="226"/>
    </row>
    <row r="986" spans="1:3" s="2" customFormat="1" ht="16.5" customHeight="1">
      <c r="A986" s="224" t="s">
        <v>2564</v>
      </c>
      <c r="B986" s="228">
        <v>0</v>
      </c>
      <c r="C986" s="226"/>
    </row>
    <row r="987" spans="1:3" s="2" customFormat="1" ht="16.5" customHeight="1">
      <c r="A987" s="224" t="s">
        <v>2565</v>
      </c>
      <c r="B987" s="228">
        <v>0</v>
      </c>
      <c r="C987" s="226"/>
    </row>
    <row r="988" spans="1:3" s="2" customFormat="1" ht="16.5" customHeight="1">
      <c r="A988" s="224" t="s">
        <v>2566</v>
      </c>
      <c r="B988" s="228">
        <v>0</v>
      </c>
      <c r="C988" s="226"/>
    </row>
    <row r="989" spans="1:3" s="2" customFormat="1" ht="16.5" customHeight="1">
      <c r="A989" s="224" t="s">
        <v>2567</v>
      </c>
      <c r="B989" s="228">
        <v>0</v>
      </c>
      <c r="C989" s="226"/>
    </row>
    <row r="990" spans="1:3" s="2" customFormat="1" ht="16.5" customHeight="1">
      <c r="A990" s="224" t="s">
        <v>2568</v>
      </c>
      <c r="B990" s="228">
        <v>0</v>
      </c>
      <c r="C990" s="226"/>
    </row>
    <row r="991" spans="1:3" s="2" customFormat="1" ht="16.5" customHeight="1">
      <c r="A991" s="224" t="s">
        <v>2569</v>
      </c>
      <c r="B991" s="228">
        <v>0</v>
      </c>
      <c r="C991" s="226"/>
    </row>
    <row r="992" spans="1:3" s="2" customFormat="1" ht="16.5" customHeight="1">
      <c r="A992" s="224" t="s">
        <v>2570</v>
      </c>
      <c r="B992" s="228">
        <v>0</v>
      </c>
      <c r="C992" s="226"/>
    </row>
    <row r="993" spans="1:3" s="2" customFormat="1" ht="16.5" customHeight="1">
      <c r="A993" s="224" t="s">
        <v>2571</v>
      </c>
      <c r="B993" s="228">
        <v>0</v>
      </c>
      <c r="C993" s="226"/>
    </row>
    <row r="994" spans="1:3" s="2" customFormat="1" ht="16.5" customHeight="1">
      <c r="A994" s="224" t="s">
        <v>2572</v>
      </c>
      <c r="B994" s="228">
        <f>SUM(B995:B998)</f>
        <v>730</v>
      </c>
      <c r="C994" s="226"/>
    </row>
    <row r="995" spans="1:3" s="2" customFormat="1" ht="16.5" customHeight="1">
      <c r="A995" s="224" t="s">
        <v>1821</v>
      </c>
      <c r="B995" s="228">
        <v>371</v>
      </c>
      <c r="C995" s="226"/>
    </row>
    <row r="996" spans="1:3" s="2" customFormat="1" ht="16.5" customHeight="1">
      <c r="A996" s="224" t="s">
        <v>1822</v>
      </c>
      <c r="B996" s="228">
        <v>0</v>
      </c>
      <c r="C996" s="226"/>
    </row>
    <row r="997" spans="1:3" s="2" customFormat="1" ht="16.5" customHeight="1">
      <c r="A997" s="224" t="s">
        <v>1823</v>
      </c>
      <c r="B997" s="228">
        <v>0</v>
      </c>
      <c r="C997" s="226"/>
    </row>
    <row r="998" spans="1:3" s="2" customFormat="1" ht="16.5" customHeight="1">
      <c r="A998" s="224" t="s">
        <v>2573</v>
      </c>
      <c r="B998" s="228">
        <v>359</v>
      </c>
      <c r="C998" s="226"/>
    </row>
    <row r="999" spans="1:3" s="2" customFormat="1" ht="16.5" customHeight="1">
      <c r="A999" s="224" t="s">
        <v>2574</v>
      </c>
      <c r="B999" s="228">
        <f>SUM(B1000:B1009)</f>
        <v>15</v>
      </c>
      <c r="C999" s="226"/>
    </row>
    <row r="1000" spans="1:3" s="2" customFormat="1" ht="16.5" customHeight="1">
      <c r="A1000" s="224" t="s">
        <v>1821</v>
      </c>
      <c r="B1000" s="228">
        <v>0</v>
      </c>
      <c r="C1000" s="226"/>
    </row>
    <row r="1001" spans="1:3" s="2" customFormat="1" ht="16.5" customHeight="1">
      <c r="A1001" s="224" t="s">
        <v>1822</v>
      </c>
      <c r="B1001" s="228">
        <v>0</v>
      </c>
      <c r="C1001" s="226"/>
    </row>
    <row r="1002" spans="1:3" s="2" customFormat="1" ht="16.5" customHeight="1">
      <c r="A1002" s="224" t="s">
        <v>1823</v>
      </c>
      <c r="B1002" s="228">
        <v>0</v>
      </c>
      <c r="C1002" s="226"/>
    </row>
    <row r="1003" spans="1:3" s="2" customFormat="1" ht="16.5" customHeight="1">
      <c r="A1003" s="224" t="s">
        <v>2575</v>
      </c>
      <c r="B1003" s="228">
        <v>0</v>
      </c>
      <c r="C1003" s="226"/>
    </row>
    <row r="1004" spans="1:3" s="2" customFormat="1" ht="16.5" customHeight="1">
      <c r="A1004" s="224" t="s">
        <v>2576</v>
      </c>
      <c r="B1004" s="228">
        <v>0</v>
      </c>
      <c r="C1004" s="226"/>
    </row>
    <row r="1005" spans="1:3" s="2" customFormat="1" ht="16.5" customHeight="1">
      <c r="A1005" s="224" t="s">
        <v>2577</v>
      </c>
      <c r="B1005" s="228">
        <v>0</v>
      </c>
      <c r="C1005" s="226"/>
    </row>
    <row r="1006" spans="1:3" s="2" customFormat="1" ht="16.5" customHeight="1">
      <c r="A1006" s="224" t="s">
        <v>2578</v>
      </c>
      <c r="B1006" s="228"/>
      <c r="C1006" s="226"/>
    </row>
    <row r="1007" spans="1:3" s="2" customFormat="1" ht="16.5" customHeight="1">
      <c r="A1007" s="224" t="s">
        <v>2579</v>
      </c>
      <c r="B1007" s="228">
        <v>15</v>
      </c>
      <c r="C1007" s="226"/>
    </row>
    <row r="1008" spans="1:3" s="2" customFormat="1" ht="16.5" customHeight="1">
      <c r="A1008" s="224" t="s">
        <v>1830</v>
      </c>
      <c r="B1008" s="228"/>
      <c r="C1008" s="226"/>
    </row>
    <row r="1009" spans="1:3" s="2" customFormat="1" ht="16.5" customHeight="1">
      <c r="A1009" s="224" t="s">
        <v>2580</v>
      </c>
      <c r="B1009" s="228">
        <v>0</v>
      </c>
      <c r="C1009" s="226"/>
    </row>
    <row r="1010" spans="1:3" s="2" customFormat="1" ht="16.5" customHeight="1">
      <c r="A1010" s="224" t="s">
        <v>2581</v>
      </c>
      <c r="B1010" s="228">
        <f>SUM(B1011:B1016)</f>
        <v>0</v>
      </c>
      <c r="C1010" s="226"/>
    </row>
    <row r="1011" spans="1:3" s="2" customFormat="1" ht="16.5" customHeight="1">
      <c r="A1011" s="224" t="s">
        <v>1821</v>
      </c>
      <c r="B1011" s="228">
        <v>0</v>
      </c>
      <c r="C1011" s="226"/>
    </row>
    <row r="1012" spans="1:3" s="2" customFormat="1" ht="16.5" customHeight="1">
      <c r="A1012" s="224" t="s">
        <v>1822</v>
      </c>
      <c r="B1012" s="228">
        <v>0</v>
      </c>
      <c r="C1012" s="226"/>
    </row>
    <row r="1013" spans="1:3" s="2" customFormat="1" ht="16.5" customHeight="1">
      <c r="A1013" s="224" t="s">
        <v>1823</v>
      </c>
      <c r="B1013" s="228">
        <v>0</v>
      </c>
      <c r="C1013" s="226"/>
    </row>
    <row r="1014" spans="1:3" s="2" customFormat="1" ht="16.5" customHeight="1">
      <c r="A1014" s="224" t="s">
        <v>2582</v>
      </c>
      <c r="B1014" s="228">
        <v>0</v>
      </c>
      <c r="C1014" s="226"/>
    </row>
    <row r="1015" spans="1:3" s="2" customFormat="1" ht="16.5" customHeight="1">
      <c r="A1015" s="224" t="s">
        <v>2583</v>
      </c>
      <c r="B1015" s="228">
        <v>0</v>
      </c>
      <c r="C1015" s="226"/>
    </row>
    <row r="1016" spans="1:3" s="2" customFormat="1" ht="16.5" customHeight="1">
      <c r="A1016" s="224" t="s">
        <v>2584</v>
      </c>
      <c r="B1016" s="228">
        <v>0</v>
      </c>
      <c r="C1016" s="226"/>
    </row>
    <row r="1017" spans="1:3" s="2" customFormat="1" ht="16.5" customHeight="1">
      <c r="A1017" s="224" t="s">
        <v>2585</v>
      </c>
      <c r="B1017" s="228">
        <f>SUM(B1018:B1024)</f>
        <v>100</v>
      </c>
      <c r="C1017" s="226"/>
    </row>
    <row r="1018" spans="1:3" s="2" customFormat="1" ht="16.5" customHeight="1">
      <c r="A1018" s="224" t="s">
        <v>1821</v>
      </c>
      <c r="B1018" s="228">
        <v>18</v>
      </c>
      <c r="C1018" s="226"/>
    </row>
    <row r="1019" spans="1:3" s="2" customFormat="1" ht="16.5" customHeight="1">
      <c r="A1019" s="224" t="s">
        <v>1822</v>
      </c>
      <c r="B1019" s="228">
        <v>0</v>
      </c>
      <c r="C1019" s="226"/>
    </row>
    <row r="1020" spans="1:3" s="2" customFormat="1" ht="16.5" customHeight="1">
      <c r="A1020" s="224" t="s">
        <v>1823</v>
      </c>
      <c r="B1020" s="228">
        <v>0</v>
      </c>
      <c r="C1020" s="226"/>
    </row>
    <row r="1021" spans="1:3" s="2" customFormat="1" ht="16.5" customHeight="1">
      <c r="A1021" s="224" t="s">
        <v>2586</v>
      </c>
      <c r="B1021" s="228">
        <v>0</v>
      </c>
      <c r="C1021" s="226"/>
    </row>
    <row r="1022" spans="1:3" s="2" customFormat="1" ht="16.5" customHeight="1">
      <c r="A1022" s="224" t="s">
        <v>2587</v>
      </c>
      <c r="B1022" s="228">
        <v>50</v>
      </c>
      <c r="C1022" s="226"/>
    </row>
    <row r="1023" spans="1:3" s="2" customFormat="1" ht="16.5" customHeight="1">
      <c r="A1023" s="224" t="s">
        <v>2588</v>
      </c>
      <c r="B1023" s="228"/>
      <c r="C1023" s="226"/>
    </row>
    <row r="1024" spans="1:3" s="2" customFormat="1" ht="16.5" customHeight="1">
      <c r="A1024" s="224" t="s">
        <v>2589</v>
      </c>
      <c r="B1024" s="228">
        <v>32</v>
      </c>
      <c r="C1024" s="226"/>
    </row>
    <row r="1025" spans="1:3" s="2" customFormat="1" ht="16.5" customHeight="1">
      <c r="A1025" s="224" t="s">
        <v>2590</v>
      </c>
      <c r="B1025" s="228">
        <f>SUM(B1026:B1030)</f>
        <v>0</v>
      </c>
      <c r="C1025" s="226"/>
    </row>
    <row r="1026" spans="1:3" s="2" customFormat="1" ht="16.5" customHeight="1">
      <c r="A1026" s="224" t="s">
        <v>2591</v>
      </c>
      <c r="B1026" s="228">
        <v>0</v>
      </c>
      <c r="C1026" s="226"/>
    </row>
    <row r="1027" spans="1:3" s="2" customFormat="1" ht="16.5" customHeight="1">
      <c r="A1027" s="224" t="s">
        <v>2592</v>
      </c>
      <c r="B1027" s="228">
        <v>0</v>
      </c>
      <c r="C1027" s="226"/>
    </row>
    <row r="1028" spans="1:3" s="2" customFormat="1" ht="16.5" customHeight="1">
      <c r="A1028" s="224" t="s">
        <v>2593</v>
      </c>
      <c r="B1028" s="228">
        <v>0</v>
      </c>
      <c r="C1028" s="226"/>
    </row>
    <row r="1029" spans="1:3" s="2" customFormat="1" ht="16.5" customHeight="1">
      <c r="A1029" s="224" t="s">
        <v>2594</v>
      </c>
      <c r="B1029" s="228">
        <v>0</v>
      </c>
      <c r="C1029" s="226"/>
    </row>
    <row r="1030" spans="1:3" s="2" customFormat="1" ht="16.5" customHeight="1">
      <c r="A1030" s="224" t="s">
        <v>2595</v>
      </c>
      <c r="B1030" s="228">
        <v>0</v>
      </c>
      <c r="C1030" s="226"/>
    </row>
    <row r="1031" spans="1:3" s="2" customFormat="1" ht="16.5" customHeight="1">
      <c r="A1031" s="224" t="s">
        <v>2596</v>
      </c>
      <c r="B1031" s="228">
        <f>SUM(B1032,B1042,B1048)</f>
        <v>1924</v>
      </c>
      <c r="C1031" s="226"/>
    </row>
    <row r="1032" spans="1:3" s="2" customFormat="1" ht="16.5" customHeight="1">
      <c r="A1032" s="224" t="s">
        <v>2597</v>
      </c>
      <c r="B1032" s="228">
        <f>SUM(B1033:B1041)</f>
        <v>1542</v>
      </c>
      <c r="C1032" s="226"/>
    </row>
    <row r="1033" spans="1:3" s="2" customFormat="1" ht="16.5" customHeight="1">
      <c r="A1033" s="224" t="s">
        <v>1821</v>
      </c>
      <c r="B1033" s="228">
        <v>638</v>
      </c>
      <c r="C1033" s="226"/>
    </row>
    <row r="1034" spans="1:3" s="2" customFormat="1" ht="16.5" customHeight="1">
      <c r="A1034" s="224" t="s">
        <v>1822</v>
      </c>
      <c r="B1034" s="228">
        <v>0</v>
      </c>
      <c r="C1034" s="226"/>
    </row>
    <row r="1035" spans="1:3" s="2" customFormat="1" ht="16.5" customHeight="1">
      <c r="A1035" s="224" t="s">
        <v>1823</v>
      </c>
      <c r="B1035" s="228">
        <v>0</v>
      </c>
      <c r="C1035" s="226"/>
    </row>
    <row r="1036" spans="1:3" s="2" customFormat="1" ht="16.5" customHeight="1">
      <c r="A1036" s="224" t="s">
        <v>2598</v>
      </c>
      <c r="B1036" s="228">
        <v>0</v>
      </c>
      <c r="C1036" s="226"/>
    </row>
    <row r="1037" spans="1:3" s="2" customFormat="1" ht="16.5" customHeight="1">
      <c r="A1037" s="224" t="s">
        <v>2599</v>
      </c>
      <c r="B1037" s="228">
        <v>0</v>
      </c>
      <c r="C1037" s="226"/>
    </row>
    <row r="1038" spans="1:3" s="2" customFormat="1" ht="16.5" customHeight="1">
      <c r="A1038" s="224" t="s">
        <v>2600</v>
      </c>
      <c r="B1038" s="228">
        <v>0</v>
      </c>
      <c r="C1038" s="226"/>
    </row>
    <row r="1039" spans="1:3" s="2" customFormat="1" ht="16.5" customHeight="1">
      <c r="A1039" s="224" t="s">
        <v>2601</v>
      </c>
      <c r="B1039" s="228">
        <v>0</v>
      </c>
      <c r="C1039" s="226"/>
    </row>
    <row r="1040" spans="1:3" s="2" customFormat="1" ht="16.5" customHeight="1">
      <c r="A1040" s="224" t="s">
        <v>1830</v>
      </c>
      <c r="B1040" s="228">
        <v>0</v>
      </c>
      <c r="C1040" s="226"/>
    </row>
    <row r="1041" spans="1:3" s="2" customFormat="1" ht="16.5" customHeight="1">
      <c r="A1041" s="224" t="s">
        <v>2602</v>
      </c>
      <c r="B1041" s="228">
        <v>904</v>
      </c>
      <c r="C1041" s="226"/>
    </row>
    <row r="1042" spans="1:3" s="2" customFormat="1" ht="16.5" customHeight="1">
      <c r="A1042" s="224" t="s">
        <v>2603</v>
      </c>
      <c r="B1042" s="228">
        <f>SUM(B1043:B1047)</f>
        <v>382</v>
      </c>
      <c r="C1042" s="226"/>
    </row>
    <row r="1043" spans="1:3" s="2" customFormat="1" ht="16.5" customHeight="1">
      <c r="A1043" s="224" t="s">
        <v>1821</v>
      </c>
      <c r="B1043" s="228">
        <v>0</v>
      </c>
      <c r="C1043" s="226"/>
    </row>
    <row r="1044" spans="1:3" s="2" customFormat="1" ht="16.5" customHeight="1">
      <c r="A1044" s="224" t="s">
        <v>1822</v>
      </c>
      <c r="B1044" s="228">
        <v>0</v>
      </c>
      <c r="C1044" s="226"/>
    </row>
    <row r="1045" spans="1:3" s="2" customFormat="1" ht="16.5" customHeight="1">
      <c r="A1045" s="224" t="s">
        <v>1823</v>
      </c>
      <c r="B1045" s="228">
        <v>0</v>
      </c>
      <c r="C1045" s="226"/>
    </row>
    <row r="1046" spans="1:3" s="2" customFormat="1" ht="16.5" customHeight="1">
      <c r="A1046" s="224" t="s">
        <v>2604</v>
      </c>
      <c r="B1046" s="228">
        <v>0</v>
      </c>
      <c r="C1046" s="226"/>
    </row>
    <row r="1047" spans="1:3" s="2" customFormat="1" ht="16.5" customHeight="1">
      <c r="A1047" s="224" t="s">
        <v>2605</v>
      </c>
      <c r="B1047" s="228">
        <v>382</v>
      </c>
      <c r="C1047" s="226"/>
    </row>
    <row r="1048" spans="1:3" s="2" customFormat="1" ht="16.5" customHeight="1">
      <c r="A1048" s="224" t="s">
        <v>2606</v>
      </c>
      <c r="B1048" s="228">
        <f>SUM(B1049:B1050)</f>
        <v>0</v>
      </c>
      <c r="C1048" s="226"/>
    </row>
    <row r="1049" spans="1:3" s="2" customFormat="1" ht="16.5" customHeight="1">
      <c r="A1049" s="224" t="s">
        <v>2607</v>
      </c>
      <c r="B1049" s="228">
        <v>0</v>
      </c>
      <c r="C1049" s="226"/>
    </row>
    <row r="1050" spans="1:3" s="2" customFormat="1" ht="16.5" customHeight="1">
      <c r="A1050" s="224" t="s">
        <v>2608</v>
      </c>
      <c r="B1050" s="228">
        <v>0</v>
      </c>
      <c r="C1050" s="226"/>
    </row>
    <row r="1051" spans="1:3" s="2" customFormat="1" ht="16.5" customHeight="1">
      <c r="A1051" s="224" t="s">
        <v>2609</v>
      </c>
      <c r="B1051" s="228">
        <f>SUM(B1052,B1059,B1069,B1075,B1078)</f>
        <v>0</v>
      </c>
      <c r="C1051" s="226"/>
    </row>
    <row r="1052" spans="1:3" s="2" customFormat="1" ht="16.5" customHeight="1">
      <c r="A1052" s="224" t="s">
        <v>2610</v>
      </c>
      <c r="B1052" s="228">
        <f>SUM(B1053:B1058)</f>
        <v>0</v>
      </c>
      <c r="C1052" s="226"/>
    </row>
    <row r="1053" spans="1:3" s="2" customFormat="1" ht="16.5" customHeight="1">
      <c r="A1053" s="224" t="s">
        <v>1821</v>
      </c>
      <c r="B1053" s="228">
        <v>0</v>
      </c>
      <c r="C1053" s="226"/>
    </row>
    <row r="1054" spans="1:3" s="2" customFormat="1" ht="16.5" customHeight="1">
      <c r="A1054" s="224" t="s">
        <v>1822</v>
      </c>
      <c r="B1054" s="228">
        <v>0</v>
      </c>
      <c r="C1054" s="226"/>
    </row>
    <row r="1055" spans="1:3" s="2" customFormat="1" ht="16.5" customHeight="1">
      <c r="A1055" s="224" t="s">
        <v>1823</v>
      </c>
      <c r="B1055" s="228">
        <v>0</v>
      </c>
      <c r="C1055" s="226"/>
    </row>
    <row r="1056" spans="1:3" s="2" customFormat="1" ht="16.5" customHeight="1">
      <c r="A1056" s="224" t="s">
        <v>2611</v>
      </c>
      <c r="B1056" s="228">
        <v>0</v>
      </c>
      <c r="C1056" s="226"/>
    </row>
    <row r="1057" spans="1:3" s="2" customFormat="1" ht="16.5" customHeight="1">
      <c r="A1057" s="224" t="s">
        <v>1830</v>
      </c>
      <c r="B1057" s="228">
        <v>0</v>
      </c>
      <c r="C1057" s="226"/>
    </row>
    <row r="1058" spans="1:3" s="2" customFormat="1" ht="16.5" customHeight="1">
      <c r="A1058" s="224" t="s">
        <v>2612</v>
      </c>
      <c r="B1058" s="228">
        <v>0</v>
      </c>
      <c r="C1058" s="226"/>
    </row>
    <row r="1059" spans="1:3" s="2" customFormat="1" ht="16.5" customHeight="1">
      <c r="A1059" s="224" t="s">
        <v>2613</v>
      </c>
      <c r="B1059" s="228">
        <f>SUM(B1060:B1068)</f>
        <v>0</v>
      </c>
      <c r="C1059" s="226"/>
    </row>
    <row r="1060" spans="1:3" s="2" customFormat="1" ht="16.5" customHeight="1">
      <c r="A1060" s="224" t="s">
        <v>2614</v>
      </c>
      <c r="B1060" s="228">
        <v>0</v>
      </c>
      <c r="C1060" s="226"/>
    </row>
    <row r="1061" spans="1:3" s="2" customFormat="1" ht="16.5" customHeight="1">
      <c r="A1061" s="224" t="s">
        <v>2615</v>
      </c>
      <c r="B1061" s="228">
        <v>0</v>
      </c>
      <c r="C1061" s="226"/>
    </row>
    <row r="1062" spans="1:3" s="2" customFormat="1" ht="16.5" customHeight="1">
      <c r="A1062" s="224" t="s">
        <v>2616</v>
      </c>
      <c r="B1062" s="228">
        <v>0</v>
      </c>
      <c r="C1062" s="226"/>
    </row>
    <row r="1063" spans="1:3" s="2" customFormat="1" ht="16.5" customHeight="1">
      <c r="A1063" s="224" t="s">
        <v>2617</v>
      </c>
      <c r="B1063" s="228">
        <v>0</v>
      </c>
      <c r="C1063" s="226"/>
    </row>
    <row r="1064" spans="1:3" s="2" customFormat="1" ht="16.5" customHeight="1">
      <c r="A1064" s="224" t="s">
        <v>2618</v>
      </c>
      <c r="B1064" s="228">
        <v>0</v>
      </c>
      <c r="C1064" s="226"/>
    </row>
    <row r="1065" spans="1:3" s="2" customFormat="1" ht="16.5" customHeight="1">
      <c r="A1065" s="224" t="s">
        <v>2619</v>
      </c>
      <c r="B1065" s="228">
        <v>0</v>
      </c>
      <c r="C1065" s="226"/>
    </row>
    <row r="1066" spans="1:3" s="2" customFormat="1" ht="16.5" customHeight="1">
      <c r="A1066" s="224" t="s">
        <v>2620</v>
      </c>
      <c r="B1066" s="228">
        <v>0</v>
      </c>
      <c r="C1066" s="226"/>
    </row>
    <row r="1067" spans="1:3" s="2" customFormat="1" ht="16.5" customHeight="1">
      <c r="A1067" s="224" t="s">
        <v>2621</v>
      </c>
      <c r="B1067" s="228">
        <v>0</v>
      </c>
      <c r="C1067" s="226"/>
    </row>
    <row r="1068" spans="1:3" s="2" customFormat="1" ht="16.5" customHeight="1">
      <c r="A1068" s="224" t="s">
        <v>2622</v>
      </c>
      <c r="B1068" s="228">
        <v>0</v>
      </c>
      <c r="C1068" s="226"/>
    </row>
    <row r="1069" spans="1:3" s="2" customFormat="1" ht="16.5" customHeight="1">
      <c r="A1069" s="224" t="s">
        <v>2623</v>
      </c>
      <c r="B1069" s="228">
        <f>SUM(B1070:B1074)</f>
        <v>0</v>
      </c>
      <c r="C1069" s="226"/>
    </row>
    <row r="1070" spans="1:3" s="2" customFormat="1" ht="16.5" customHeight="1">
      <c r="A1070" s="224" t="s">
        <v>2624</v>
      </c>
      <c r="B1070" s="228">
        <v>0</v>
      </c>
      <c r="C1070" s="226"/>
    </row>
    <row r="1071" spans="1:3" s="2" customFormat="1" ht="16.5" customHeight="1">
      <c r="A1071" s="224" t="s">
        <v>2625</v>
      </c>
      <c r="B1071" s="228">
        <v>0</v>
      </c>
      <c r="C1071" s="226"/>
    </row>
    <row r="1072" spans="1:3" s="2" customFormat="1" ht="16.5" customHeight="1">
      <c r="A1072" s="224" t="s">
        <v>2626</v>
      </c>
      <c r="B1072" s="228">
        <v>0</v>
      </c>
      <c r="C1072" s="226"/>
    </row>
    <row r="1073" spans="1:3" s="2" customFormat="1" ht="16.5" customHeight="1">
      <c r="A1073" s="224" t="s">
        <v>2627</v>
      </c>
      <c r="B1073" s="228">
        <v>0</v>
      </c>
      <c r="C1073" s="226"/>
    </row>
    <row r="1074" spans="1:3" s="2" customFormat="1" ht="16.5" customHeight="1">
      <c r="A1074" s="224" t="s">
        <v>2628</v>
      </c>
      <c r="B1074" s="228">
        <v>0</v>
      </c>
      <c r="C1074" s="226"/>
    </row>
    <row r="1075" spans="1:3" s="2" customFormat="1" ht="16.5" customHeight="1">
      <c r="A1075" s="224" t="s">
        <v>2629</v>
      </c>
      <c r="B1075" s="228">
        <f>SUM(B1076:B1077)</f>
        <v>0</v>
      </c>
      <c r="C1075" s="226"/>
    </row>
    <row r="1076" spans="1:3" s="2" customFormat="1" ht="16.5" customHeight="1">
      <c r="A1076" s="224" t="s">
        <v>2630</v>
      </c>
      <c r="B1076" s="228">
        <v>0</v>
      </c>
      <c r="C1076" s="226"/>
    </row>
    <row r="1077" spans="1:3" s="2" customFormat="1" ht="16.5" customHeight="1">
      <c r="A1077" s="224" t="s">
        <v>2631</v>
      </c>
      <c r="B1077" s="228">
        <v>0</v>
      </c>
      <c r="C1077" s="226"/>
    </row>
    <row r="1078" spans="1:3" s="2" customFormat="1" ht="16.5" customHeight="1">
      <c r="A1078" s="224" t="s">
        <v>2632</v>
      </c>
      <c r="B1078" s="228">
        <f>SUM(B1079:B1080)</f>
        <v>0</v>
      </c>
      <c r="C1078" s="226"/>
    </row>
    <row r="1079" spans="1:3" s="2" customFormat="1" ht="16.5" customHeight="1">
      <c r="A1079" s="224" t="s">
        <v>2633</v>
      </c>
      <c r="B1079" s="228"/>
      <c r="C1079" s="226"/>
    </row>
    <row r="1080" spans="1:3" s="2" customFormat="1" ht="17.25" customHeight="1">
      <c r="A1080" s="224" t="s">
        <v>2634</v>
      </c>
      <c r="B1080" s="228"/>
      <c r="C1080" s="226"/>
    </row>
    <row r="1081" spans="1:3" s="2" customFormat="1" ht="16.5" customHeight="1">
      <c r="A1081" s="224" t="s">
        <v>2635</v>
      </c>
      <c r="B1081" s="228">
        <f>SUM(B1082:B1090)</f>
        <v>405</v>
      </c>
      <c r="C1081" s="226"/>
    </row>
    <row r="1082" spans="1:3" s="2" customFormat="1" ht="16.5" customHeight="1">
      <c r="A1082" s="224" t="s">
        <v>2636</v>
      </c>
      <c r="B1082" s="228">
        <v>0</v>
      </c>
      <c r="C1082" s="226"/>
    </row>
    <row r="1083" spans="1:3" s="2" customFormat="1" ht="16.5" customHeight="1">
      <c r="A1083" s="224" t="s">
        <v>2637</v>
      </c>
      <c r="B1083" s="228">
        <v>0</v>
      </c>
      <c r="C1083" s="226"/>
    </row>
    <row r="1084" spans="1:3" s="2" customFormat="1" ht="16.5" customHeight="1">
      <c r="A1084" s="224" t="s">
        <v>2638</v>
      </c>
      <c r="B1084" s="228">
        <v>0</v>
      </c>
      <c r="C1084" s="226"/>
    </row>
    <row r="1085" spans="1:3" s="2" customFormat="1" ht="16.5" customHeight="1">
      <c r="A1085" s="224" t="s">
        <v>2639</v>
      </c>
      <c r="B1085" s="228">
        <v>0</v>
      </c>
      <c r="C1085" s="226"/>
    </row>
    <row r="1086" spans="1:3" s="2" customFormat="1" ht="16.5" customHeight="1">
      <c r="A1086" s="224" t="s">
        <v>2640</v>
      </c>
      <c r="B1086" s="228">
        <v>0</v>
      </c>
      <c r="C1086" s="226"/>
    </row>
    <row r="1087" spans="1:3" s="2" customFormat="1" ht="16.5" customHeight="1">
      <c r="A1087" s="224" t="s">
        <v>2641</v>
      </c>
      <c r="B1087" s="228">
        <v>0</v>
      </c>
      <c r="C1087" s="226"/>
    </row>
    <row r="1088" spans="1:3" s="2" customFormat="1" ht="16.5" customHeight="1">
      <c r="A1088" s="224" t="s">
        <v>2642</v>
      </c>
      <c r="B1088" s="228">
        <v>0</v>
      </c>
      <c r="C1088" s="226"/>
    </row>
    <row r="1089" spans="1:3" s="2" customFormat="1" ht="16.5" customHeight="1">
      <c r="A1089" s="224" t="s">
        <v>2643</v>
      </c>
      <c r="B1089" s="228">
        <v>0</v>
      </c>
      <c r="C1089" s="226"/>
    </row>
    <row r="1090" spans="1:3" s="2" customFormat="1" ht="16.5" customHeight="1">
      <c r="A1090" s="224" t="s">
        <v>879</v>
      </c>
      <c r="B1090" s="228">
        <v>405</v>
      </c>
      <c r="C1090" s="226"/>
    </row>
    <row r="1091" spans="1:3" s="2" customFormat="1" ht="16.5" customHeight="1">
      <c r="A1091" s="224" t="s">
        <v>2644</v>
      </c>
      <c r="B1091" s="228">
        <f>SUM(B1092,B1119,B1134)</f>
        <v>5392</v>
      </c>
      <c r="C1091" s="226"/>
    </row>
    <row r="1092" spans="1:3" s="2" customFormat="1" ht="16.5" customHeight="1">
      <c r="A1092" s="224" t="s">
        <v>2645</v>
      </c>
      <c r="B1092" s="228">
        <f>SUM(B1093:B1118)</f>
        <v>5272</v>
      </c>
      <c r="C1092" s="226"/>
    </row>
    <row r="1093" spans="1:3" s="2" customFormat="1" ht="16.5" customHeight="1">
      <c r="A1093" s="224" t="s">
        <v>1821</v>
      </c>
      <c r="B1093" s="228">
        <v>350</v>
      </c>
      <c r="C1093" s="226"/>
    </row>
    <row r="1094" spans="1:3" s="2" customFormat="1" ht="16.5" customHeight="1">
      <c r="A1094" s="224" t="s">
        <v>1822</v>
      </c>
      <c r="B1094" s="228">
        <v>0</v>
      </c>
      <c r="C1094" s="226"/>
    </row>
    <row r="1095" spans="1:3" s="2" customFormat="1" ht="16.5" customHeight="1">
      <c r="A1095" s="224" t="s">
        <v>1823</v>
      </c>
      <c r="B1095" s="228">
        <v>0</v>
      </c>
      <c r="C1095" s="226"/>
    </row>
    <row r="1096" spans="1:3" s="2" customFormat="1" ht="16.5" customHeight="1">
      <c r="A1096" s="224" t="s">
        <v>2646</v>
      </c>
      <c r="B1096" s="228">
        <v>77</v>
      </c>
      <c r="C1096" s="226"/>
    </row>
    <row r="1097" spans="1:3" s="2" customFormat="1" ht="16.5" customHeight="1">
      <c r="A1097" s="224" t="s">
        <v>2647</v>
      </c>
      <c r="B1097" s="228">
        <v>1223</v>
      </c>
      <c r="C1097" s="226"/>
    </row>
    <row r="1098" spans="1:3" s="2" customFormat="1" ht="16.5" customHeight="1">
      <c r="A1098" s="224" t="s">
        <v>2648</v>
      </c>
      <c r="B1098" s="228">
        <v>0</v>
      </c>
      <c r="C1098" s="226"/>
    </row>
    <row r="1099" spans="1:3" s="2" customFormat="1" ht="16.5" customHeight="1">
      <c r="A1099" s="224" t="s">
        <v>2649</v>
      </c>
      <c r="B1099" s="228">
        <v>0</v>
      </c>
      <c r="C1099" s="226"/>
    </row>
    <row r="1100" spans="1:3" s="2" customFormat="1" ht="16.5" customHeight="1">
      <c r="A1100" s="224" t="s">
        <v>2650</v>
      </c>
      <c r="B1100" s="228">
        <v>900</v>
      </c>
      <c r="C1100" s="226"/>
    </row>
    <row r="1101" spans="1:3" s="2" customFormat="1" ht="16.5" customHeight="1">
      <c r="A1101" s="224" t="s">
        <v>2651</v>
      </c>
      <c r="B1101" s="228">
        <v>0</v>
      </c>
      <c r="C1101" s="226"/>
    </row>
    <row r="1102" spans="1:3" s="2" customFormat="1" ht="16.5" customHeight="1">
      <c r="A1102" s="224" t="s">
        <v>2652</v>
      </c>
      <c r="B1102" s="228">
        <v>0</v>
      </c>
      <c r="C1102" s="226"/>
    </row>
    <row r="1103" spans="1:3" s="2" customFormat="1" ht="16.5" customHeight="1">
      <c r="A1103" s="224" t="s">
        <v>2653</v>
      </c>
      <c r="B1103" s="228">
        <v>76</v>
      </c>
      <c r="C1103" s="226"/>
    </row>
    <row r="1104" spans="1:3" s="2" customFormat="1" ht="16.5" customHeight="1">
      <c r="A1104" s="224" t="s">
        <v>2654</v>
      </c>
      <c r="B1104" s="228">
        <v>0</v>
      </c>
      <c r="C1104" s="226"/>
    </row>
    <row r="1105" spans="1:3" s="2" customFormat="1" ht="16.5" customHeight="1">
      <c r="A1105" s="224" t="s">
        <v>2655</v>
      </c>
      <c r="B1105" s="228">
        <v>0</v>
      </c>
      <c r="C1105" s="226"/>
    </row>
    <row r="1106" spans="1:3" s="2" customFormat="1" ht="16.5" customHeight="1">
      <c r="A1106" s="224" t="s">
        <v>2656</v>
      </c>
      <c r="B1106" s="228">
        <v>0</v>
      </c>
      <c r="C1106" s="226"/>
    </row>
    <row r="1107" spans="1:3" s="2" customFormat="1" ht="16.5" customHeight="1">
      <c r="A1107" s="224" t="s">
        <v>2657</v>
      </c>
      <c r="B1107" s="228">
        <v>0</v>
      </c>
      <c r="C1107" s="226"/>
    </row>
    <row r="1108" spans="1:3" s="2" customFormat="1" ht="16.5" customHeight="1">
      <c r="A1108" s="224" t="s">
        <v>2658</v>
      </c>
      <c r="B1108" s="228">
        <v>0</v>
      </c>
      <c r="C1108" s="226"/>
    </row>
    <row r="1109" spans="1:3" s="2" customFormat="1" ht="16.5" customHeight="1">
      <c r="A1109" s="224" t="s">
        <v>2659</v>
      </c>
      <c r="B1109" s="228">
        <v>0</v>
      </c>
      <c r="C1109" s="226"/>
    </row>
    <row r="1110" spans="1:3" s="2" customFormat="1" ht="16.5" customHeight="1">
      <c r="A1110" s="224" t="s">
        <v>2660</v>
      </c>
      <c r="B1110" s="228">
        <v>0</v>
      </c>
      <c r="C1110" s="226"/>
    </row>
    <row r="1111" spans="1:3" s="2" customFormat="1" ht="16.5" customHeight="1">
      <c r="A1111" s="224" t="s">
        <v>2661</v>
      </c>
      <c r="B1111" s="228">
        <v>0</v>
      </c>
      <c r="C1111" s="226"/>
    </row>
    <row r="1112" spans="1:3" s="2" customFormat="1" ht="16.5" customHeight="1">
      <c r="A1112" s="224" t="s">
        <v>2662</v>
      </c>
      <c r="B1112" s="228">
        <v>0</v>
      </c>
      <c r="C1112" s="226"/>
    </row>
    <row r="1113" spans="1:3" s="2" customFormat="1" ht="16.5" customHeight="1">
      <c r="A1113" s="224" t="s">
        <v>2663</v>
      </c>
      <c r="B1113" s="228">
        <v>0</v>
      </c>
      <c r="C1113" s="226"/>
    </row>
    <row r="1114" spans="1:3" s="2" customFormat="1" ht="16.5" customHeight="1">
      <c r="A1114" s="224" t="s">
        <v>2664</v>
      </c>
      <c r="B1114" s="228">
        <v>0</v>
      </c>
      <c r="C1114" s="226"/>
    </row>
    <row r="1115" spans="1:3" s="2" customFormat="1" ht="16.5" customHeight="1">
      <c r="A1115" s="224" t="s">
        <v>2665</v>
      </c>
      <c r="B1115" s="228">
        <v>0</v>
      </c>
      <c r="C1115" s="226"/>
    </row>
    <row r="1116" spans="1:3" s="2" customFormat="1" ht="16.5" customHeight="1">
      <c r="A1116" s="224" t="s">
        <v>2666</v>
      </c>
      <c r="B1116" s="228">
        <v>0</v>
      </c>
      <c r="C1116" s="226"/>
    </row>
    <row r="1117" spans="1:3" s="2" customFormat="1" ht="16.5" customHeight="1">
      <c r="A1117" s="224" t="s">
        <v>1830</v>
      </c>
      <c r="B1117" s="228">
        <v>2191</v>
      </c>
      <c r="C1117" s="226"/>
    </row>
    <row r="1118" spans="1:3" s="2" customFormat="1" ht="16.5" customHeight="1">
      <c r="A1118" s="224" t="s">
        <v>2667</v>
      </c>
      <c r="B1118" s="228">
        <v>455</v>
      </c>
      <c r="C1118" s="226"/>
    </row>
    <row r="1119" spans="1:3" s="2" customFormat="1" ht="16.5" customHeight="1">
      <c r="A1119" s="224" t="s">
        <v>2668</v>
      </c>
      <c r="B1119" s="228">
        <f>SUM(B1120:B1133)</f>
        <v>120</v>
      </c>
      <c r="C1119" s="226"/>
    </row>
    <row r="1120" spans="1:3" s="2" customFormat="1" ht="16.5" customHeight="1">
      <c r="A1120" s="224" t="s">
        <v>1821</v>
      </c>
      <c r="B1120" s="228">
        <v>0</v>
      </c>
      <c r="C1120" s="226"/>
    </row>
    <row r="1121" spans="1:3" s="2" customFormat="1" ht="16.5" customHeight="1">
      <c r="A1121" s="224" t="s">
        <v>1822</v>
      </c>
      <c r="B1121" s="228">
        <v>0</v>
      </c>
      <c r="C1121" s="226"/>
    </row>
    <row r="1122" spans="1:3" s="2" customFormat="1" ht="16.5" customHeight="1">
      <c r="A1122" s="224" t="s">
        <v>1823</v>
      </c>
      <c r="B1122" s="228">
        <v>0</v>
      </c>
      <c r="C1122" s="226"/>
    </row>
    <row r="1123" spans="1:3" s="2" customFormat="1" ht="16.5" customHeight="1">
      <c r="A1123" s="224" t="s">
        <v>2669</v>
      </c>
      <c r="B1123" s="228">
        <v>120</v>
      </c>
      <c r="C1123" s="226"/>
    </row>
    <row r="1124" spans="1:3" s="2" customFormat="1" ht="16.5" customHeight="1">
      <c r="A1124" s="224" t="s">
        <v>2670</v>
      </c>
      <c r="B1124" s="228">
        <v>0</v>
      </c>
      <c r="C1124" s="226"/>
    </row>
    <row r="1125" spans="1:3" s="2" customFormat="1" ht="16.5" customHeight="1">
      <c r="A1125" s="224" t="s">
        <v>2671</v>
      </c>
      <c r="B1125" s="228">
        <v>0</v>
      </c>
      <c r="C1125" s="226"/>
    </row>
    <row r="1126" spans="1:3" s="2" customFormat="1" ht="16.5" customHeight="1">
      <c r="A1126" s="224" t="s">
        <v>2672</v>
      </c>
      <c r="B1126" s="228">
        <v>0</v>
      </c>
      <c r="C1126" s="226"/>
    </row>
    <row r="1127" spans="1:3" s="2" customFormat="1" ht="16.5" customHeight="1">
      <c r="A1127" s="224" t="s">
        <v>2673</v>
      </c>
      <c r="B1127" s="228">
        <v>0</v>
      </c>
      <c r="C1127" s="226"/>
    </row>
    <row r="1128" spans="1:3" s="2" customFormat="1" ht="16.5" customHeight="1">
      <c r="A1128" s="224" t="s">
        <v>2674</v>
      </c>
      <c r="B1128" s="228">
        <v>0</v>
      </c>
      <c r="C1128" s="226"/>
    </row>
    <row r="1129" spans="1:3" s="2" customFormat="1" ht="16.5" customHeight="1">
      <c r="A1129" s="224" t="s">
        <v>2675</v>
      </c>
      <c r="B1129" s="228">
        <v>0</v>
      </c>
      <c r="C1129" s="226"/>
    </row>
    <row r="1130" spans="1:3" s="2" customFormat="1" ht="16.5" customHeight="1">
      <c r="A1130" s="224" t="s">
        <v>2676</v>
      </c>
      <c r="B1130" s="228">
        <v>0</v>
      </c>
      <c r="C1130" s="226"/>
    </row>
    <row r="1131" spans="1:3" s="2" customFormat="1" ht="16.5" customHeight="1">
      <c r="A1131" s="224" t="s">
        <v>2677</v>
      </c>
      <c r="B1131" s="228">
        <v>0</v>
      </c>
      <c r="C1131" s="226"/>
    </row>
    <row r="1132" spans="1:3" s="2" customFormat="1" ht="16.5" customHeight="1">
      <c r="A1132" s="224" t="s">
        <v>2678</v>
      </c>
      <c r="B1132" s="228">
        <v>0</v>
      </c>
      <c r="C1132" s="226"/>
    </row>
    <row r="1133" spans="1:3" s="2" customFormat="1" ht="16.5" customHeight="1">
      <c r="A1133" s="224" t="s">
        <v>2679</v>
      </c>
      <c r="B1133" s="228">
        <v>0</v>
      </c>
      <c r="C1133" s="226"/>
    </row>
    <row r="1134" spans="1:3" s="2" customFormat="1" ht="16.5" customHeight="1">
      <c r="A1134" s="224" t="s">
        <v>2680</v>
      </c>
      <c r="B1134" s="228">
        <v>0</v>
      </c>
      <c r="C1134" s="226"/>
    </row>
    <row r="1135" spans="1:3" s="2" customFormat="1" ht="16.5" customHeight="1">
      <c r="A1135" s="224" t="s">
        <v>2681</v>
      </c>
      <c r="B1135" s="228">
        <f>SUM(B1136,B1147,B1151)</f>
        <v>9941</v>
      </c>
      <c r="C1135" s="226"/>
    </row>
    <row r="1136" spans="1:3" s="2" customFormat="1" ht="16.5" customHeight="1">
      <c r="A1136" s="224" t="s">
        <v>2682</v>
      </c>
      <c r="B1136" s="228">
        <f>SUM(B1137:B1146)</f>
        <v>45</v>
      </c>
      <c r="C1136" s="226"/>
    </row>
    <row r="1137" spans="1:3" s="2" customFormat="1" ht="16.5" customHeight="1">
      <c r="A1137" s="224" t="s">
        <v>2683</v>
      </c>
      <c r="B1137" s="228">
        <v>0</v>
      </c>
      <c r="C1137" s="226"/>
    </row>
    <row r="1138" spans="1:3" s="2" customFormat="1" ht="16.5" customHeight="1">
      <c r="A1138" s="224" t="s">
        <v>2684</v>
      </c>
      <c r="B1138" s="228">
        <v>0</v>
      </c>
      <c r="C1138" s="226"/>
    </row>
    <row r="1139" spans="1:3" s="2" customFormat="1" ht="16.5" customHeight="1">
      <c r="A1139" s="224" t="s">
        <v>2685</v>
      </c>
      <c r="B1139" s="228">
        <v>25</v>
      </c>
      <c r="C1139" s="226"/>
    </row>
    <row r="1140" spans="1:3" s="2" customFormat="1" ht="16.5" customHeight="1">
      <c r="A1140" s="224" t="s">
        <v>2686</v>
      </c>
      <c r="B1140" s="228">
        <v>0</v>
      </c>
      <c r="C1140" s="226"/>
    </row>
    <row r="1141" spans="1:3" s="2" customFormat="1" ht="16.5" customHeight="1">
      <c r="A1141" s="224" t="s">
        <v>2687</v>
      </c>
      <c r="B1141" s="228">
        <v>20</v>
      </c>
      <c r="C1141" s="226"/>
    </row>
    <row r="1142" spans="1:3" s="2" customFormat="1" ht="16.5" customHeight="1">
      <c r="A1142" s="224" t="s">
        <v>2688</v>
      </c>
      <c r="B1142" s="228">
        <v>0</v>
      </c>
      <c r="C1142" s="226"/>
    </row>
    <row r="1143" spans="1:3" s="2" customFormat="1" ht="16.5" customHeight="1">
      <c r="A1143" s="224" t="s">
        <v>2689</v>
      </c>
      <c r="B1143" s="228">
        <v>0</v>
      </c>
      <c r="C1143" s="226"/>
    </row>
    <row r="1144" spans="1:3" s="2" customFormat="1" ht="16.5" customHeight="1">
      <c r="A1144" s="224" t="s">
        <v>2690</v>
      </c>
      <c r="B1144" s="228">
        <v>0</v>
      </c>
      <c r="C1144" s="226"/>
    </row>
    <row r="1145" spans="1:3" s="2" customFormat="1" ht="16.5" customHeight="1">
      <c r="A1145" s="224" t="s">
        <v>2691</v>
      </c>
      <c r="B1145" s="228">
        <v>0</v>
      </c>
      <c r="C1145" s="226"/>
    </row>
    <row r="1146" spans="1:3" s="2" customFormat="1" ht="16.5" customHeight="1">
      <c r="A1146" s="224" t="s">
        <v>2692</v>
      </c>
      <c r="B1146" s="228">
        <v>0</v>
      </c>
      <c r="C1146" s="226"/>
    </row>
    <row r="1147" spans="1:3" s="2" customFormat="1" ht="16.5" customHeight="1">
      <c r="A1147" s="224" t="s">
        <v>2693</v>
      </c>
      <c r="B1147" s="228">
        <f>SUM(B1148:B1150)</f>
        <v>9204</v>
      </c>
      <c r="C1147" s="226"/>
    </row>
    <row r="1148" spans="1:3" s="2" customFormat="1" ht="16.5" customHeight="1">
      <c r="A1148" s="224" t="s">
        <v>2694</v>
      </c>
      <c r="B1148" s="228">
        <v>9204</v>
      </c>
      <c r="C1148" s="226"/>
    </row>
    <row r="1149" spans="1:3" s="2" customFormat="1" ht="16.5" customHeight="1">
      <c r="A1149" s="224" t="s">
        <v>2695</v>
      </c>
      <c r="B1149" s="228">
        <v>0</v>
      </c>
      <c r="C1149" s="226"/>
    </row>
    <row r="1150" spans="1:3" s="2" customFormat="1" ht="16.5" customHeight="1">
      <c r="A1150" s="224" t="s">
        <v>2696</v>
      </c>
      <c r="B1150" s="228">
        <v>0</v>
      </c>
      <c r="C1150" s="226"/>
    </row>
    <row r="1151" spans="1:3" s="2" customFormat="1" ht="16.5" customHeight="1">
      <c r="A1151" s="224" t="s">
        <v>2697</v>
      </c>
      <c r="B1151" s="228">
        <f>SUM(B1152:B1154)</f>
        <v>692</v>
      </c>
      <c r="C1151" s="226"/>
    </row>
    <row r="1152" spans="1:3" s="2" customFormat="1" ht="16.5" customHeight="1">
      <c r="A1152" s="224" t="s">
        <v>2698</v>
      </c>
      <c r="B1152" s="228">
        <v>0</v>
      </c>
      <c r="C1152" s="226"/>
    </row>
    <row r="1153" spans="1:3" s="2" customFormat="1" ht="16.5" customHeight="1">
      <c r="A1153" s="224" t="s">
        <v>2699</v>
      </c>
      <c r="B1153" s="228">
        <v>0</v>
      </c>
      <c r="C1153" s="226"/>
    </row>
    <row r="1154" spans="1:3" s="2" customFormat="1" ht="16.5" customHeight="1">
      <c r="A1154" s="224" t="s">
        <v>2700</v>
      </c>
      <c r="B1154" s="228">
        <v>692</v>
      </c>
      <c r="C1154" s="226"/>
    </row>
    <row r="1155" spans="1:3" s="2" customFormat="1" ht="16.5" customHeight="1">
      <c r="A1155" s="224" t="s">
        <v>2701</v>
      </c>
      <c r="B1155" s="228">
        <f>SUM(B1156,B1174,B1180,B1186)</f>
        <v>1929</v>
      </c>
      <c r="C1155" s="226"/>
    </row>
    <row r="1156" spans="1:3" s="2" customFormat="1" ht="16.5" customHeight="1">
      <c r="A1156" s="224" t="s">
        <v>2702</v>
      </c>
      <c r="B1156" s="228">
        <f>SUM(B1157:B1173)</f>
        <v>683</v>
      </c>
      <c r="C1156" s="226"/>
    </row>
    <row r="1157" spans="1:3" s="2" customFormat="1" ht="16.5" customHeight="1">
      <c r="A1157" s="224" t="s">
        <v>1821</v>
      </c>
      <c r="B1157" s="228">
        <v>269</v>
      </c>
      <c r="C1157" s="226"/>
    </row>
    <row r="1158" spans="1:3" s="2" customFormat="1" ht="16.5" customHeight="1">
      <c r="A1158" s="224" t="s">
        <v>1822</v>
      </c>
      <c r="B1158" s="228">
        <v>0</v>
      </c>
      <c r="C1158" s="226"/>
    </row>
    <row r="1159" spans="1:3" s="2" customFormat="1" ht="16.5" customHeight="1">
      <c r="A1159" s="224" t="s">
        <v>1823</v>
      </c>
      <c r="B1159" s="228">
        <v>0</v>
      </c>
      <c r="C1159" s="226"/>
    </row>
    <row r="1160" spans="1:3" s="2" customFormat="1" ht="16.5" customHeight="1">
      <c r="A1160" s="224" t="s">
        <v>2703</v>
      </c>
      <c r="B1160" s="228">
        <v>0</v>
      </c>
      <c r="C1160" s="226"/>
    </row>
    <row r="1161" spans="1:3" s="2" customFormat="1" ht="16.5" customHeight="1">
      <c r="A1161" s="224" t="s">
        <v>2704</v>
      </c>
      <c r="B1161" s="228">
        <v>0</v>
      </c>
      <c r="C1161" s="226"/>
    </row>
    <row r="1162" spans="1:3" s="2" customFormat="1" ht="16.5" customHeight="1">
      <c r="A1162" s="224" t="s">
        <v>2705</v>
      </c>
      <c r="B1162" s="228">
        <v>0</v>
      </c>
      <c r="C1162" s="226"/>
    </row>
    <row r="1163" spans="1:3" s="2" customFormat="1" ht="16.5" customHeight="1">
      <c r="A1163" s="224" t="s">
        <v>2706</v>
      </c>
      <c r="B1163" s="228">
        <v>0</v>
      </c>
      <c r="C1163" s="226"/>
    </row>
    <row r="1164" spans="1:3" s="2" customFormat="1" ht="16.5" customHeight="1">
      <c r="A1164" s="224" t="s">
        <v>2707</v>
      </c>
      <c r="B1164" s="228">
        <v>0</v>
      </c>
      <c r="C1164" s="226"/>
    </row>
    <row r="1165" spans="1:3" s="2" customFormat="1" ht="16.5" customHeight="1">
      <c r="A1165" s="224" t="s">
        <v>2708</v>
      </c>
      <c r="B1165" s="228">
        <v>0</v>
      </c>
      <c r="C1165" s="226"/>
    </row>
    <row r="1166" spans="1:3" s="2" customFormat="1" ht="16.5" customHeight="1">
      <c r="A1166" s="224" t="s">
        <v>2709</v>
      </c>
      <c r="B1166" s="228">
        <v>0</v>
      </c>
      <c r="C1166" s="226"/>
    </row>
    <row r="1167" spans="1:3" s="2" customFormat="1" ht="16.5" customHeight="1">
      <c r="A1167" s="224" t="s">
        <v>2710</v>
      </c>
      <c r="B1167" s="228">
        <v>0</v>
      </c>
      <c r="C1167" s="226"/>
    </row>
    <row r="1168" spans="1:3" s="2" customFormat="1" ht="16.5" customHeight="1">
      <c r="A1168" s="224" t="s">
        <v>2711</v>
      </c>
      <c r="B1168" s="228">
        <v>0</v>
      </c>
      <c r="C1168" s="226"/>
    </row>
    <row r="1169" spans="1:3" s="2" customFormat="1" ht="16.5" customHeight="1">
      <c r="A1169" s="224" t="s">
        <v>2712</v>
      </c>
      <c r="B1169" s="228"/>
      <c r="C1169" s="226"/>
    </row>
    <row r="1170" spans="1:3" s="2" customFormat="1" ht="16.5" customHeight="1">
      <c r="A1170" s="224" t="s">
        <v>2713</v>
      </c>
      <c r="B1170" s="228"/>
      <c r="C1170" s="226"/>
    </row>
    <row r="1171" spans="1:3" s="2" customFormat="1" ht="16.5" customHeight="1">
      <c r="A1171" s="224" t="s">
        <v>2714</v>
      </c>
      <c r="B1171" s="228"/>
      <c r="C1171" s="226"/>
    </row>
    <row r="1172" spans="1:3" s="2" customFormat="1" ht="16.5" customHeight="1">
      <c r="A1172" s="224" t="s">
        <v>1830</v>
      </c>
      <c r="B1172" s="228">
        <v>52</v>
      </c>
      <c r="C1172" s="226"/>
    </row>
    <row r="1173" spans="1:3" s="2" customFormat="1" ht="16.5" customHeight="1">
      <c r="A1173" s="224" t="s">
        <v>2715</v>
      </c>
      <c r="B1173" s="228">
        <v>362</v>
      </c>
      <c r="C1173" s="226"/>
    </row>
    <row r="1174" spans="1:3" s="2" customFormat="1" ht="16.5" customHeight="1">
      <c r="A1174" s="224" t="s">
        <v>2716</v>
      </c>
      <c r="B1174" s="228">
        <f>SUM(B1175:B1179)</f>
        <v>0</v>
      </c>
      <c r="C1174" s="226"/>
    </row>
    <row r="1175" spans="1:3" s="2" customFormat="1" ht="16.5" customHeight="1">
      <c r="A1175" s="224" t="s">
        <v>2717</v>
      </c>
      <c r="B1175" s="228">
        <v>0</v>
      </c>
      <c r="C1175" s="226"/>
    </row>
    <row r="1176" spans="1:3" s="2" customFormat="1" ht="16.5" customHeight="1">
      <c r="A1176" s="224" t="s">
        <v>2718</v>
      </c>
      <c r="B1176" s="228">
        <v>0</v>
      </c>
      <c r="C1176" s="226"/>
    </row>
    <row r="1177" spans="1:3" s="2" customFormat="1" ht="16.5" customHeight="1">
      <c r="A1177" s="224" t="s">
        <v>2719</v>
      </c>
      <c r="B1177" s="228">
        <v>0</v>
      </c>
      <c r="C1177" s="226"/>
    </row>
    <row r="1178" spans="1:3" s="2" customFormat="1" ht="16.5" customHeight="1">
      <c r="A1178" s="224" t="s">
        <v>2720</v>
      </c>
      <c r="B1178" s="228"/>
      <c r="C1178" s="226"/>
    </row>
    <row r="1179" spans="1:3" s="2" customFormat="1" ht="16.5" customHeight="1">
      <c r="A1179" s="224" t="s">
        <v>2721</v>
      </c>
      <c r="B1179" s="228">
        <v>0</v>
      </c>
      <c r="C1179" s="226"/>
    </row>
    <row r="1180" spans="1:3" s="2" customFormat="1" ht="16.5" customHeight="1">
      <c r="A1180" s="224" t="s">
        <v>2722</v>
      </c>
      <c r="B1180" s="228">
        <f>SUM(B1181:B1185)</f>
        <v>0</v>
      </c>
      <c r="C1180" s="226"/>
    </row>
    <row r="1181" spans="1:3" s="2" customFormat="1" ht="16.5" customHeight="1">
      <c r="A1181" s="224" t="s">
        <v>2723</v>
      </c>
      <c r="B1181" s="228">
        <v>0</v>
      </c>
      <c r="C1181" s="226"/>
    </row>
    <row r="1182" spans="1:3" s="2" customFormat="1" ht="16.5" customHeight="1">
      <c r="A1182" s="224" t="s">
        <v>2724</v>
      </c>
      <c r="B1182" s="228">
        <v>0</v>
      </c>
      <c r="C1182" s="226"/>
    </row>
    <row r="1183" spans="1:3" s="2" customFormat="1" ht="16.5" customHeight="1">
      <c r="A1183" s="224" t="s">
        <v>2725</v>
      </c>
      <c r="B1183" s="228">
        <v>0</v>
      </c>
      <c r="C1183" s="226"/>
    </row>
    <row r="1184" spans="1:3" s="2" customFormat="1" ht="16.5" customHeight="1">
      <c r="A1184" s="224" t="s">
        <v>2726</v>
      </c>
      <c r="B1184" s="228">
        <v>0</v>
      </c>
      <c r="C1184" s="226"/>
    </row>
    <row r="1185" spans="1:3" s="2" customFormat="1" ht="16.5" customHeight="1">
      <c r="A1185" s="224" t="s">
        <v>2727</v>
      </c>
      <c r="B1185" s="228">
        <v>0</v>
      </c>
      <c r="C1185" s="226"/>
    </row>
    <row r="1186" spans="1:3" s="2" customFormat="1" ht="16.5" customHeight="1">
      <c r="A1186" s="224" t="s">
        <v>2728</v>
      </c>
      <c r="B1186" s="228">
        <f>SUM(B1187:B1198)</f>
        <v>1246</v>
      </c>
      <c r="C1186" s="226"/>
    </row>
    <row r="1187" spans="1:3" s="2" customFormat="1" ht="16.5" customHeight="1">
      <c r="A1187" s="224" t="s">
        <v>2729</v>
      </c>
      <c r="B1187" s="228">
        <v>0</v>
      </c>
      <c r="C1187" s="226"/>
    </row>
    <row r="1188" spans="1:3" s="2" customFormat="1" ht="16.5" customHeight="1">
      <c r="A1188" s="224" t="s">
        <v>2730</v>
      </c>
      <c r="B1188" s="228">
        <v>0</v>
      </c>
      <c r="C1188" s="226"/>
    </row>
    <row r="1189" spans="1:3" s="2" customFormat="1" ht="16.5" customHeight="1">
      <c r="A1189" s="224" t="s">
        <v>2731</v>
      </c>
      <c r="B1189" s="228">
        <v>0</v>
      </c>
      <c r="C1189" s="226"/>
    </row>
    <row r="1190" spans="1:3" s="2" customFormat="1" ht="16.5" customHeight="1">
      <c r="A1190" s="224" t="s">
        <v>2732</v>
      </c>
      <c r="B1190" s="228">
        <v>0</v>
      </c>
      <c r="C1190" s="226"/>
    </row>
    <row r="1191" spans="1:3" s="2" customFormat="1" ht="16.5" customHeight="1">
      <c r="A1191" s="224" t="s">
        <v>2733</v>
      </c>
      <c r="B1191" s="228">
        <v>0</v>
      </c>
      <c r="C1191" s="226"/>
    </row>
    <row r="1192" spans="1:3" s="2" customFormat="1" ht="16.5" customHeight="1">
      <c r="A1192" s="224" t="s">
        <v>2734</v>
      </c>
      <c r="B1192" s="228">
        <v>0</v>
      </c>
      <c r="C1192" s="226"/>
    </row>
    <row r="1193" spans="1:3" s="2" customFormat="1" ht="16.5" customHeight="1">
      <c r="A1193" s="224" t="s">
        <v>2735</v>
      </c>
      <c r="B1193" s="228">
        <v>0</v>
      </c>
      <c r="C1193" s="226"/>
    </row>
    <row r="1194" spans="1:3" s="2" customFormat="1" ht="16.5" customHeight="1">
      <c r="A1194" s="224" t="s">
        <v>2736</v>
      </c>
      <c r="B1194" s="228">
        <v>1246</v>
      </c>
      <c r="C1194" s="226"/>
    </row>
    <row r="1195" spans="1:3" s="2" customFormat="1" ht="16.5" customHeight="1">
      <c r="A1195" s="224" t="s">
        <v>2737</v>
      </c>
      <c r="B1195" s="228">
        <v>0</v>
      </c>
      <c r="C1195" s="226"/>
    </row>
    <row r="1196" spans="1:3" s="2" customFormat="1" ht="16.5" customHeight="1">
      <c r="A1196" s="224" t="s">
        <v>2738</v>
      </c>
      <c r="B1196" s="228">
        <v>0</v>
      </c>
      <c r="C1196" s="226"/>
    </row>
    <row r="1197" spans="1:3" s="2" customFormat="1" ht="16.5" customHeight="1">
      <c r="A1197" s="224" t="s">
        <v>2739</v>
      </c>
      <c r="B1197" s="228"/>
      <c r="C1197" s="226"/>
    </row>
    <row r="1198" spans="1:3" s="2" customFormat="1" ht="16.5" customHeight="1">
      <c r="A1198" s="224" t="s">
        <v>2740</v>
      </c>
      <c r="B1198" s="228">
        <v>0</v>
      </c>
      <c r="C1198" s="226"/>
    </row>
    <row r="1199" spans="1:3" s="2" customFormat="1" ht="16.5" customHeight="1">
      <c r="A1199" s="224" t="s">
        <v>2741</v>
      </c>
      <c r="B1199" s="228">
        <f>SUM(B1200,B1212,B1218,B1224,B1232,B1245,B1249,B1253)</f>
        <v>1393</v>
      </c>
      <c r="C1199" s="226"/>
    </row>
    <row r="1200" spans="1:3" s="2" customFormat="1" ht="16.5" customHeight="1">
      <c r="A1200" s="224" t="s">
        <v>2742</v>
      </c>
      <c r="B1200" s="228">
        <f>SUM(B1201:B1211)</f>
        <v>524</v>
      </c>
      <c r="C1200" s="226"/>
    </row>
    <row r="1201" spans="1:3" s="2" customFormat="1" ht="16.5" customHeight="1">
      <c r="A1201" s="224" t="s">
        <v>1821</v>
      </c>
      <c r="B1201" s="228">
        <v>475</v>
      </c>
      <c r="C1201" s="226"/>
    </row>
    <row r="1202" spans="1:3" s="2" customFormat="1" ht="16.5" customHeight="1">
      <c r="A1202" s="224" t="s">
        <v>1822</v>
      </c>
      <c r="B1202" s="228">
        <v>23</v>
      </c>
      <c r="C1202" s="226"/>
    </row>
    <row r="1203" spans="1:3" s="2" customFormat="1" ht="16.5" customHeight="1">
      <c r="A1203" s="224" t="s">
        <v>1823</v>
      </c>
      <c r="B1203" s="228">
        <v>0</v>
      </c>
      <c r="C1203" s="226"/>
    </row>
    <row r="1204" spans="1:3" s="2" customFormat="1" ht="16.5" customHeight="1">
      <c r="A1204" s="224" t="s">
        <v>2743</v>
      </c>
      <c r="B1204" s="228">
        <v>0</v>
      </c>
      <c r="C1204" s="226"/>
    </row>
    <row r="1205" spans="1:3" s="2" customFormat="1" ht="16.5" customHeight="1">
      <c r="A1205" s="224" t="s">
        <v>2744</v>
      </c>
      <c r="B1205" s="228">
        <v>0</v>
      </c>
      <c r="C1205" s="226"/>
    </row>
    <row r="1206" spans="1:3" s="2" customFormat="1" ht="16.5" customHeight="1">
      <c r="A1206" s="224" t="s">
        <v>2745</v>
      </c>
      <c r="B1206" s="228">
        <v>0</v>
      </c>
      <c r="C1206" s="226"/>
    </row>
    <row r="1207" spans="1:3" s="2" customFormat="1" ht="16.5" customHeight="1">
      <c r="A1207" s="224" t="s">
        <v>2746</v>
      </c>
      <c r="B1207" s="228">
        <v>0</v>
      </c>
      <c r="C1207" s="226"/>
    </row>
    <row r="1208" spans="1:3" s="2" customFormat="1" ht="16.5" customHeight="1">
      <c r="A1208" s="224" t="s">
        <v>2747</v>
      </c>
      <c r="B1208" s="228">
        <v>0</v>
      </c>
      <c r="C1208" s="226"/>
    </row>
    <row r="1209" spans="1:3" s="2" customFormat="1" ht="16.5" customHeight="1">
      <c r="A1209" s="224" t="s">
        <v>2748</v>
      </c>
      <c r="B1209" s="228">
        <v>17</v>
      </c>
      <c r="C1209" s="226"/>
    </row>
    <row r="1210" spans="1:3" s="2" customFormat="1" ht="16.5" customHeight="1">
      <c r="A1210" s="224" t="s">
        <v>1830</v>
      </c>
      <c r="B1210" s="228">
        <v>0</v>
      </c>
      <c r="C1210" s="226"/>
    </row>
    <row r="1211" spans="1:3" s="2" customFormat="1" ht="16.5" customHeight="1">
      <c r="A1211" s="224" t="s">
        <v>2749</v>
      </c>
      <c r="B1211" s="228">
        <v>9</v>
      </c>
      <c r="C1211" s="226"/>
    </row>
    <row r="1212" spans="1:3" s="2" customFormat="1" ht="16.5" customHeight="1">
      <c r="A1212" s="224" t="s">
        <v>2750</v>
      </c>
      <c r="B1212" s="228">
        <f>SUM(B1213:B1217)</f>
        <v>818</v>
      </c>
      <c r="C1212" s="226"/>
    </row>
    <row r="1213" spans="1:3" s="2" customFormat="1" ht="16.5" customHeight="1">
      <c r="A1213" s="224" t="s">
        <v>1821</v>
      </c>
      <c r="B1213" s="228">
        <v>0</v>
      </c>
      <c r="C1213" s="226"/>
    </row>
    <row r="1214" spans="1:3" s="2" customFormat="1" ht="16.5" customHeight="1">
      <c r="A1214" s="224" t="s">
        <v>1822</v>
      </c>
      <c r="B1214" s="228">
        <v>0</v>
      </c>
      <c r="C1214" s="226"/>
    </row>
    <row r="1215" spans="1:3" s="2" customFormat="1" ht="16.5" customHeight="1">
      <c r="A1215" s="224" t="s">
        <v>1823</v>
      </c>
      <c r="B1215" s="228">
        <v>0</v>
      </c>
      <c r="C1215" s="226"/>
    </row>
    <row r="1216" spans="1:3" s="2" customFormat="1" ht="16.5" customHeight="1">
      <c r="A1216" s="224" t="s">
        <v>2751</v>
      </c>
      <c r="B1216" s="228">
        <v>818</v>
      </c>
      <c r="C1216" s="226"/>
    </row>
    <row r="1217" spans="1:3" s="2" customFormat="1" ht="16.5" customHeight="1">
      <c r="A1217" s="224" t="s">
        <v>2752</v>
      </c>
      <c r="B1217" s="228">
        <v>0</v>
      </c>
      <c r="C1217" s="226"/>
    </row>
    <row r="1218" spans="1:3" s="2" customFormat="1" ht="16.5" customHeight="1">
      <c r="A1218" s="224" t="s">
        <v>2753</v>
      </c>
      <c r="B1218" s="228">
        <f>SUM(B1219:B1223)</f>
        <v>0</v>
      </c>
      <c r="C1218" s="226"/>
    </row>
    <row r="1219" spans="1:3" s="2" customFormat="1" ht="16.5" customHeight="1">
      <c r="A1219" s="224" t="s">
        <v>1821</v>
      </c>
      <c r="B1219" s="228">
        <v>0</v>
      </c>
      <c r="C1219" s="226"/>
    </row>
    <row r="1220" spans="1:3" s="2" customFormat="1" ht="16.5" customHeight="1">
      <c r="A1220" s="224" t="s">
        <v>1822</v>
      </c>
      <c r="B1220" s="228">
        <v>0</v>
      </c>
      <c r="C1220" s="226"/>
    </row>
    <row r="1221" spans="1:3" s="2" customFormat="1" ht="16.5" customHeight="1">
      <c r="A1221" s="224" t="s">
        <v>1823</v>
      </c>
      <c r="B1221" s="228">
        <v>0</v>
      </c>
      <c r="C1221" s="226"/>
    </row>
    <row r="1222" spans="1:3" s="2" customFormat="1" ht="16.5" customHeight="1">
      <c r="A1222" s="224" t="s">
        <v>2754</v>
      </c>
      <c r="B1222" s="228">
        <v>0</v>
      </c>
      <c r="C1222" s="226"/>
    </row>
    <row r="1223" spans="1:3" s="2" customFormat="1" ht="16.5" customHeight="1">
      <c r="A1223" s="224" t="s">
        <v>2755</v>
      </c>
      <c r="B1223" s="228">
        <v>0</v>
      </c>
      <c r="C1223" s="226"/>
    </row>
    <row r="1224" spans="1:3" s="2" customFormat="1" ht="16.5" customHeight="1">
      <c r="A1224" s="224" t="s">
        <v>2756</v>
      </c>
      <c r="B1224" s="228">
        <f>SUM(B1225:B1231)</f>
        <v>0</v>
      </c>
      <c r="C1224" s="226"/>
    </row>
    <row r="1225" spans="1:3" s="2" customFormat="1" ht="16.5" customHeight="1">
      <c r="A1225" s="224" t="s">
        <v>1821</v>
      </c>
      <c r="B1225" s="228">
        <v>0</v>
      </c>
      <c r="C1225" s="226"/>
    </row>
    <row r="1226" spans="1:3" s="2" customFormat="1" ht="16.5" customHeight="1">
      <c r="A1226" s="224" t="s">
        <v>1822</v>
      </c>
      <c r="B1226" s="228">
        <v>0</v>
      </c>
      <c r="C1226" s="226"/>
    </row>
    <row r="1227" spans="1:3" s="2" customFormat="1" ht="16.5" customHeight="1">
      <c r="A1227" s="224" t="s">
        <v>1823</v>
      </c>
      <c r="B1227" s="228">
        <v>0</v>
      </c>
      <c r="C1227" s="226"/>
    </row>
    <row r="1228" spans="1:3" s="2" customFormat="1" ht="16.5" customHeight="1">
      <c r="A1228" s="224" t="s">
        <v>2757</v>
      </c>
      <c r="B1228" s="228">
        <v>0</v>
      </c>
      <c r="C1228" s="226"/>
    </row>
    <row r="1229" spans="1:3" s="2" customFormat="1" ht="16.5" customHeight="1">
      <c r="A1229" s="224" t="s">
        <v>2758</v>
      </c>
      <c r="B1229" s="228">
        <v>0</v>
      </c>
      <c r="C1229" s="226"/>
    </row>
    <row r="1230" spans="1:3" s="2" customFormat="1" ht="16.5" customHeight="1">
      <c r="A1230" s="224" t="s">
        <v>1830</v>
      </c>
      <c r="B1230" s="228">
        <v>0</v>
      </c>
      <c r="C1230" s="226"/>
    </row>
    <row r="1231" spans="1:3" s="2" customFormat="1" ht="16.5" customHeight="1">
      <c r="A1231" s="224" t="s">
        <v>2759</v>
      </c>
      <c r="B1231" s="228">
        <v>0</v>
      </c>
      <c r="C1231" s="226"/>
    </row>
    <row r="1232" spans="1:3" s="2" customFormat="1" ht="16.5" customHeight="1">
      <c r="A1232" s="224" t="s">
        <v>2760</v>
      </c>
      <c r="B1232" s="228">
        <f>SUM(B1233:B1244)</f>
        <v>5</v>
      </c>
      <c r="C1232" s="226"/>
    </row>
    <row r="1233" spans="1:3" s="2" customFormat="1" ht="16.5" customHeight="1">
      <c r="A1233" s="224" t="s">
        <v>1821</v>
      </c>
      <c r="B1233" s="228">
        <v>5</v>
      </c>
      <c r="C1233" s="226"/>
    </row>
    <row r="1234" spans="1:3" s="2" customFormat="1" ht="16.5" customHeight="1">
      <c r="A1234" s="224" t="s">
        <v>1822</v>
      </c>
      <c r="B1234" s="228">
        <v>0</v>
      </c>
      <c r="C1234" s="226"/>
    </row>
    <row r="1235" spans="1:3" s="2" customFormat="1" ht="16.5" customHeight="1">
      <c r="A1235" s="224" t="s">
        <v>1823</v>
      </c>
      <c r="B1235" s="228">
        <v>0</v>
      </c>
      <c r="C1235" s="226"/>
    </row>
    <row r="1236" spans="1:3" s="2" customFormat="1" ht="16.5" customHeight="1">
      <c r="A1236" s="224" t="s">
        <v>2761</v>
      </c>
      <c r="B1236" s="228">
        <v>0</v>
      </c>
      <c r="C1236" s="226"/>
    </row>
    <row r="1237" spans="1:3" s="2" customFormat="1" ht="16.5" customHeight="1">
      <c r="A1237" s="224" t="s">
        <v>2762</v>
      </c>
      <c r="B1237" s="228">
        <v>0</v>
      </c>
      <c r="C1237" s="226"/>
    </row>
    <row r="1238" spans="1:3" s="2" customFormat="1" ht="16.5" customHeight="1">
      <c r="A1238" s="224" t="s">
        <v>2763</v>
      </c>
      <c r="B1238" s="228">
        <v>0</v>
      </c>
      <c r="C1238" s="226"/>
    </row>
    <row r="1239" spans="1:3" s="2" customFormat="1" ht="16.5" customHeight="1">
      <c r="A1239" s="224" t="s">
        <v>2764</v>
      </c>
      <c r="B1239" s="228">
        <v>0</v>
      </c>
      <c r="C1239" s="226"/>
    </row>
    <row r="1240" spans="1:3" s="2" customFormat="1" ht="16.5" customHeight="1">
      <c r="A1240" s="224" t="s">
        <v>2765</v>
      </c>
      <c r="B1240" s="228">
        <v>0</v>
      </c>
      <c r="C1240" s="226"/>
    </row>
    <row r="1241" spans="1:3" s="2" customFormat="1" ht="16.5" customHeight="1">
      <c r="A1241" s="224" t="s">
        <v>2766</v>
      </c>
      <c r="B1241" s="228">
        <v>0</v>
      </c>
      <c r="C1241" s="226"/>
    </row>
    <row r="1242" spans="1:3" s="2" customFormat="1" ht="16.5" customHeight="1">
      <c r="A1242" s="224" t="s">
        <v>2767</v>
      </c>
      <c r="B1242" s="228">
        <v>0</v>
      </c>
      <c r="C1242" s="226"/>
    </row>
    <row r="1243" spans="1:3" s="2" customFormat="1" ht="16.5" customHeight="1">
      <c r="A1243" s="224" t="s">
        <v>2768</v>
      </c>
      <c r="B1243" s="228">
        <v>0</v>
      </c>
      <c r="C1243" s="226"/>
    </row>
    <row r="1244" spans="1:3" s="2" customFormat="1" ht="16.5" customHeight="1">
      <c r="A1244" s="224" t="s">
        <v>2769</v>
      </c>
      <c r="B1244" s="228">
        <v>0</v>
      </c>
      <c r="C1244" s="226"/>
    </row>
    <row r="1245" spans="1:3" s="2" customFormat="1" ht="16.5" customHeight="1">
      <c r="A1245" s="224" t="s">
        <v>2770</v>
      </c>
      <c r="B1245" s="228">
        <f>SUM(B1246:B1248)</f>
        <v>0</v>
      </c>
      <c r="C1245" s="226"/>
    </row>
    <row r="1246" spans="1:3" s="2" customFormat="1" ht="16.5" customHeight="1">
      <c r="A1246" s="224" t="s">
        <v>2771</v>
      </c>
      <c r="B1246" s="228">
        <v>0</v>
      </c>
      <c r="C1246" s="226"/>
    </row>
    <row r="1247" spans="1:3" s="2" customFormat="1" ht="16.5" customHeight="1">
      <c r="A1247" s="224" t="s">
        <v>2772</v>
      </c>
      <c r="B1247" s="228">
        <v>0</v>
      </c>
      <c r="C1247" s="226"/>
    </row>
    <row r="1248" spans="1:3" s="2" customFormat="1" ht="16.5" customHeight="1">
      <c r="A1248" s="224" t="s">
        <v>2773</v>
      </c>
      <c r="B1248" s="228">
        <v>0</v>
      </c>
      <c r="C1248" s="226"/>
    </row>
    <row r="1249" spans="1:3" s="2" customFormat="1" ht="16.5" customHeight="1">
      <c r="A1249" s="224" t="s">
        <v>2774</v>
      </c>
      <c r="B1249" s="228">
        <f>SUM(B1250:B1252)</f>
        <v>46</v>
      </c>
      <c r="C1249" s="226"/>
    </row>
    <row r="1250" spans="1:3" s="2" customFormat="1" ht="16.5" customHeight="1">
      <c r="A1250" s="224" t="s">
        <v>2775</v>
      </c>
      <c r="B1250" s="228">
        <v>46</v>
      </c>
      <c r="C1250" s="226"/>
    </row>
    <row r="1251" spans="1:3" s="2" customFormat="1" ht="16.5" customHeight="1">
      <c r="A1251" s="224" t="s">
        <v>2776</v>
      </c>
      <c r="B1251" s="228">
        <v>0</v>
      </c>
      <c r="C1251" s="226"/>
    </row>
    <row r="1252" spans="1:3" s="2" customFormat="1" ht="16.5" customHeight="1">
      <c r="A1252" s="224" t="s">
        <v>2777</v>
      </c>
      <c r="B1252" s="228">
        <v>0</v>
      </c>
      <c r="C1252" s="226"/>
    </row>
    <row r="1253" spans="1:3" s="2" customFormat="1" ht="16.5" customHeight="1">
      <c r="A1253" s="224" t="s">
        <v>2778</v>
      </c>
      <c r="B1253" s="228">
        <v>0</v>
      </c>
      <c r="C1253" s="226"/>
    </row>
    <row r="1254" spans="1:3" s="2" customFormat="1" ht="16.5" customHeight="1">
      <c r="A1254" s="224" t="s">
        <v>2779</v>
      </c>
      <c r="B1254" s="228"/>
      <c r="C1254" s="226"/>
    </row>
    <row r="1255" spans="1:3" s="2" customFormat="1" ht="16.5" customHeight="1">
      <c r="A1255" s="224" t="s">
        <v>2780</v>
      </c>
      <c r="B1255" s="228">
        <f>SUM(B1256)</f>
        <v>11698</v>
      </c>
      <c r="C1255" s="226"/>
    </row>
    <row r="1256" spans="1:3" s="2" customFormat="1" ht="16.5" customHeight="1">
      <c r="A1256" s="224" t="s">
        <v>2781</v>
      </c>
      <c r="B1256" s="228">
        <f>SUM(B1257:B1260)</f>
        <v>11698</v>
      </c>
      <c r="C1256" s="226"/>
    </row>
    <row r="1257" spans="1:3" s="2" customFormat="1" ht="16.5" customHeight="1">
      <c r="A1257" s="224" t="s">
        <v>2782</v>
      </c>
      <c r="B1257" s="228">
        <v>11159</v>
      </c>
      <c r="C1257" s="226"/>
    </row>
    <row r="1258" spans="1:3" s="2" customFormat="1" ht="16.5" customHeight="1">
      <c r="A1258" s="224" t="s">
        <v>2783</v>
      </c>
      <c r="B1258" s="228">
        <v>0</v>
      </c>
      <c r="C1258" s="226"/>
    </row>
    <row r="1259" spans="1:3" s="2" customFormat="1" ht="16.5" customHeight="1">
      <c r="A1259" s="224" t="s">
        <v>2784</v>
      </c>
      <c r="B1259" s="228">
        <v>43</v>
      </c>
      <c r="C1259" s="226"/>
    </row>
    <row r="1260" spans="1:3" s="2" customFormat="1" ht="16.5" customHeight="1">
      <c r="A1260" s="224" t="s">
        <v>2785</v>
      </c>
      <c r="B1260" s="228">
        <v>496</v>
      </c>
      <c r="C1260" s="226"/>
    </row>
    <row r="1261" spans="1:3" s="2" customFormat="1" ht="16.5" customHeight="1">
      <c r="A1261" s="224" t="s">
        <v>2786</v>
      </c>
      <c r="B1261" s="228">
        <f>B1262</f>
        <v>0</v>
      </c>
      <c r="C1261" s="226"/>
    </row>
    <row r="1262" spans="1:3" s="2" customFormat="1" ht="16.5" customHeight="1">
      <c r="A1262" s="224" t="s">
        <v>2787</v>
      </c>
      <c r="B1262" s="228">
        <v>0</v>
      </c>
      <c r="C1262" s="226"/>
    </row>
    <row r="1263" spans="1:3" s="2" customFormat="1" ht="16.5" customHeight="1">
      <c r="A1263" s="224" t="s">
        <v>2788</v>
      </c>
      <c r="B1263" s="228">
        <f>SUM(B1264:B1265)</f>
        <v>0</v>
      </c>
      <c r="C1263" s="226"/>
    </row>
    <row r="1264" spans="1:3" s="2" customFormat="1" ht="16.5" customHeight="1">
      <c r="A1264" s="224" t="s">
        <v>2789</v>
      </c>
      <c r="B1264" s="228"/>
      <c r="C1264" s="226"/>
    </row>
    <row r="1265" spans="1:3" s="2" customFormat="1" ht="16.5" customHeight="1">
      <c r="A1265" s="224" t="s">
        <v>879</v>
      </c>
      <c r="B1265" s="228"/>
      <c r="C1265" s="226"/>
    </row>
    <row r="1266" spans="1:3" s="2" customFormat="1" ht="16.5" customHeight="1">
      <c r="A1266" s="224"/>
      <c r="B1266" s="228"/>
      <c r="C1266" s="226"/>
    </row>
    <row r="1267" spans="1:3" s="2" customFormat="1" ht="16.5" customHeight="1">
      <c r="A1267" s="224"/>
      <c r="B1267" s="228"/>
      <c r="C1267" s="226"/>
    </row>
    <row r="1268" spans="1:3" s="2" customFormat="1" ht="16.5" customHeight="1">
      <c r="A1268" s="232" t="s">
        <v>2790</v>
      </c>
      <c r="B1268" s="225">
        <f>SUM(B5,B234,B238,B250,B340,B391,B447,B504,B629,B699,B773,B792,B903,B967,B1031,B1051,B1081,B1091,B1135,B1155,B1199,B1254,B1255,B1261,B1263)</f>
        <v>518589</v>
      </c>
      <c r="C1268" s="226"/>
    </row>
    <row r="1269" spans="1:3" s="2" customFormat="1" ht="16.5" customHeight="1">
      <c r="A1269" s="233"/>
      <c r="B1269" s="87"/>
      <c r="C1269" s="226"/>
    </row>
    <row r="1270" spans="1:3" s="2" customFormat="1" ht="16.5" customHeight="1">
      <c r="A1270" s="233"/>
      <c r="B1270" s="87"/>
      <c r="C1270" s="226"/>
    </row>
    <row r="1271" spans="1:3" s="2" customFormat="1" ht="16.5" customHeight="1">
      <c r="A1271" s="86"/>
      <c r="B1271" s="87"/>
      <c r="C1271" s="226"/>
    </row>
    <row r="1272" spans="1:3" s="2" customFormat="1" ht="16.5" customHeight="1">
      <c r="A1272" s="86"/>
      <c r="B1272" s="87"/>
      <c r="C1272" s="226"/>
    </row>
    <row r="1273" spans="1:3" s="2" customFormat="1" ht="16.5" customHeight="1">
      <c r="A1273" s="86"/>
      <c r="B1273" s="87"/>
      <c r="C1273" s="226"/>
    </row>
    <row r="1274" spans="1:3" s="2" customFormat="1" ht="16.5" customHeight="1">
      <c r="A1274" s="86"/>
      <c r="B1274" s="87"/>
      <c r="C1274" s="226"/>
    </row>
    <row r="1275" spans="1:3" s="2" customFormat="1" ht="16.5" customHeight="1">
      <c r="A1275" s="86"/>
      <c r="B1275" s="87"/>
      <c r="C1275" s="226"/>
    </row>
    <row r="1276" spans="1:3" s="2" customFormat="1" ht="16.5" customHeight="1">
      <c r="A1276" s="86"/>
      <c r="B1276" s="87"/>
      <c r="C1276" s="226"/>
    </row>
    <row r="1277" spans="1:3" s="2" customFormat="1" ht="16.5" customHeight="1">
      <c r="A1277" s="86"/>
      <c r="B1277" s="87"/>
      <c r="C1277" s="226"/>
    </row>
    <row r="1278" spans="1:3" s="2" customFormat="1" ht="16.5" customHeight="1">
      <c r="A1278" s="118"/>
      <c r="B1278" s="234"/>
      <c r="C1278" s="226"/>
    </row>
    <row r="1279" spans="1:3" s="2" customFormat="1" ht="16.5" customHeight="1">
      <c r="A1279" s="101"/>
      <c r="B1279" s="218"/>
      <c r="C1279" s="101"/>
    </row>
    <row r="1280" spans="1:3" s="2" customFormat="1" ht="16.5" customHeight="1">
      <c r="A1280" s="101"/>
      <c r="B1280" s="218"/>
      <c r="C1280" s="101"/>
    </row>
    <row r="1281" spans="1:3" s="2" customFormat="1" ht="16.5" customHeight="1">
      <c r="A1281" s="101"/>
      <c r="B1281" s="218"/>
      <c r="C1281" s="101"/>
    </row>
    <row r="1282" spans="1:3" s="2" customFormat="1" ht="16.5" customHeight="1">
      <c r="A1282" s="101"/>
      <c r="B1282" s="218"/>
      <c r="C1282" s="101"/>
    </row>
    <row r="1283" spans="1:3" s="2" customFormat="1" ht="16.5" customHeight="1">
      <c r="A1283" s="101"/>
      <c r="B1283" s="218"/>
      <c r="C1283" s="101"/>
    </row>
    <row r="1284" spans="1:3" s="2" customFormat="1" ht="16.5" customHeight="1">
      <c r="A1284" s="101"/>
      <c r="B1284" s="218"/>
      <c r="C1284" s="101"/>
    </row>
    <row r="1285" spans="1:3" s="2" customFormat="1" ht="16.5" customHeight="1">
      <c r="A1285" s="101"/>
      <c r="B1285" s="218"/>
      <c r="C1285" s="101"/>
    </row>
    <row r="1286" spans="1:3" s="2" customFormat="1" ht="16.5" customHeight="1">
      <c r="A1286" s="101"/>
      <c r="B1286" s="218"/>
      <c r="C1286" s="101"/>
    </row>
    <row r="1287" spans="1:3" s="2" customFormat="1" ht="16.5" customHeight="1">
      <c r="A1287" s="101"/>
      <c r="B1287" s="218"/>
      <c r="C1287" s="101"/>
    </row>
    <row r="1288" spans="1:3" s="2" customFormat="1" ht="16.5" customHeight="1">
      <c r="A1288" s="101"/>
      <c r="B1288" s="218"/>
      <c r="C1288" s="101"/>
    </row>
    <row r="1289" spans="1:3" s="2" customFormat="1" ht="16.5" customHeight="1">
      <c r="A1289" s="101"/>
      <c r="B1289" s="218"/>
      <c r="C1289" s="101"/>
    </row>
    <row r="1290" spans="1:3" s="2" customFormat="1" ht="16.5" customHeight="1">
      <c r="A1290" s="101"/>
      <c r="B1290" s="218"/>
      <c r="C1290" s="101"/>
    </row>
    <row r="1291" spans="1:3" s="2" customFormat="1" ht="16.5" customHeight="1">
      <c r="A1291" s="101"/>
      <c r="B1291" s="218"/>
      <c r="C1291" s="101"/>
    </row>
    <row r="1292" spans="1:3" s="2" customFormat="1" ht="16.5" customHeight="1">
      <c r="A1292" s="101"/>
      <c r="B1292" s="218"/>
      <c r="C1292" s="101"/>
    </row>
    <row r="1293" spans="1:3" s="2" customFormat="1" ht="16.5" customHeight="1">
      <c r="A1293" s="101"/>
      <c r="B1293" s="218"/>
      <c r="C1293" s="101"/>
    </row>
    <row r="1294" spans="1:3" s="2" customFormat="1" ht="16.5" customHeight="1">
      <c r="A1294" s="101"/>
      <c r="B1294" s="218"/>
      <c r="C1294" s="101"/>
    </row>
    <row r="1295" spans="1:3" s="2" customFormat="1" ht="16.5" customHeight="1">
      <c r="A1295" s="101"/>
      <c r="B1295" s="218"/>
      <c r="C1295" s="101"/>
    </row>
    <row r="1296" spans="1:3" s="2" customFormat="1" ht="16.5" customHeight="1">
      <c r="A1296" s="101"/>
      <c r="B1296" s="218"/>
      <c r="C1296" s="101"/>
    </row>
    <row r="1297" spans="1:3" s="2" customFormat="1" ht="16.5" customHeight="1">
      <c r="A1297" s="101"/>
      <c r="B1297" s="218"/>
      <c r="C1297" s="101"/>
    </row>
    <row r="1298" spans="1:3" s="2" customFormat="1" ht="16.5" customHeight="1">
      <c r="A1298" s="101"/>
      <c r="B1298" s="218"/>
      <c r="C1298" s="101"/>
    </row>
    <row r="1299" spans="1:3" s="2" customFormat="1" ht="16.5" customHeight="1">
      <c r="A1299" s="101"/>
      <c r="B1299" s="218"/>
      <c r="C1299" s="101"/>
    </row>
    <row r="1300" spans="1:3" s="2" customFormat="1" ht="16.5" customHeight="1">
      <c r="A1300" s="101"/>
      <c r="B1300" s="218"/>
      <c r="C1300" s="101"/>
    </row>
    <row r="1301" spans="1:3" s="2" customFormat="1" ht="16.5" customHeight="1">
      <c r="A1301" s="101"/>
      <c r="B1301" s="218"/>
      <c r="C1301" s="101"/>
    </row>
    <row r="1302" spans="1:3" s="2" customFormat="1" ht="16.5" customHeight="1">
      <c r="A1302" s="101"/>
      <c r="B1302" s="218"/>
      <c r="C1302" s="101"/>
    </row>
    <row r="1303" spans="1:3" s="2" customFormat="1" ht="16.5" customHeight="1">
      <c r="A1303" s="101"/>
      <c r="B1303" s="218"/>
      <c r="C1303" s="101"/>
    </row>
    <row r="1304" spans="1:3" s="2" customFormat="1" ht="16.5" customHeight="1">
      <c r="A1304" s="101"/>
      <c r="B1304" s="218"/>
      <c r="C1304" s="101"/>
    </row>
    <row r="1305" spans="1:3" s="2" customFormat="1" ht="16.5" customHeight="1">
      <c r="A1305" s="101"/>
      <c r="B1305" s="218"/>
      <c r="C1305" s="101"/>
    </row>
    <row r="1306" spans="1:3" s="2" customFormat="1" ht="16.5" customHeight="1">
      <c r="A1306" s="101"/>
      <c r="B1306" s="218"/>
      <c r="C1306" s="101"/>
    </row>
    <row r="1307" spans="1:3" s="2" customFormat="1" ht="16.5" customHeight="1">
      <c r="A1307" s="101"/>
      <c r="B1307" s="218"/>
      <c r="C1307" s="101"/>
    </row>
    <row r="1308" spans="1:3" s="2" customFormat="1" ht="16.5" customHeight="1">
      <c r="A1308" s="101"/>
      <c r="B1308" s="218"/>
      <c r="C1308" s="101"/>
    </row>
    <row r="1309" spans="1:3" s="2" customFormat="1" ht="16.5" customHeight="1">
      <c r="A1309" s="101"/>
      <c r="B1309" s="218"/>
      <c r="C1309" s="101"/>
    </row>
    <row r="1310" spans="1:3" s="2" customFormat="1" ht="16.5" customHeight="1">
      <c r="A1310" s="101"/>
      <c r="B1310" s="218"/>
      <c r="C1310" s="101"/>
    </row>
    <row r="1311" spans="1:3" s="2" customFormat="1" ht="16.5" customHeight="1">
      <c r="A1311" s="101"/>
      <c r="B1311" s="218"/>
      <c r="C1311" s="101"/>
    </row>
    <row r="1312" spans="1:3" s="2" customFormat="1" ht="16.5" customHeight="1">
      <c r="A1312" s="101"/>
      <c r="B1312" s="218"/>
      <c r="C1312" s="101"/>
    </row>
    <row r="1313" spans="1:3" s="2" customFormat="1" ht="16.5" customHeight="1">
      <c r="A1313" s="101"/>
      <c r="B1313" s="218"/>
      <c r="C1313" s="101"/>
    </row>
    <row r="1314" spans="1:3" s="2" customFormat="1" ht="16.5" customHeight="1">
      <c r="A1314" s="101"/>
      <c r="B1314" s="218"/>
      <c r="C1314" s="101"/>
    </row>
    <row r="1315" spans="1:3" s="2" customFormat="1" ht="16.5" customHeight="1">
      <c r="A1315" s="101"/>
      <c r="B1315" s="218"/>
      <c r="C1315" s="101"/>
    </row>
    <row r="1316" spans="1:3" s="2" customFormat="1" ht="16.5" customHeight="1">
      <c r="A1316" s="101"/>
      <c r="B1316" s="218"/>
      <c r="C1316" s="101"/>
    </row>
    <row r="1317" spans="1:3" s="2" customFormat="1" ht="16.5" customHeight="1">
      <c r="A1317" s="101"/>
      <c r="B1317" s="218"/>
      <c r="C1317" s="101"/>
    </row>
    <row r="1318" spans="1:3" s="2" customFormat="1" ht="16.5" customHeight="1">
      <c r="A1318" s="101"/>
      <c r="B1318" s="218"/>
      <c r="C1318" s="101"/>
    </row>
    <row r="1319" spans="1:3" s="2" customFormat="1" ht="16.5" customHeight="1">
      <c r="A1319" s="101"/>
      <c r="B1319" s="218"/>
      <c r="C1319" s="101"/>
    </row>
    <row r="1320" spans="1:3" s="2" customFormat="1" ht="16.5" customHeight="1">
      <c r="A1320" s="101"/>
      <c r="B1320" s="218"/>
      <c r="C1320" s="101"/>
    </row>
    <row r="1321" spans="1:3" s="2" customFormat="1" ht="16.5" customHeight="1">
      <c r="A1321" s="101"/>
      <c r="B1321" s="218"/>
      <c r="C1321" s="101"/>
    </row>
    <row r="1322" spans="1:3" s="2" customFormat="1" ht="16.5" customHeight="1">
      <c r="A1322" s="101"/>
      <c r="B1322" s="218"/>
      <c r="C1322" s="101"/>
    </row>
    <row r="1323" spans="1:3" s="2" customFormat="1" ht="16.5" customHeight="1">
      <c r="A1323" s="101"/>
      <c r="B1323" s="218"/>
      <c r="C1323" s="101"/>
    </row>
    <row r="1324" spans="1:3" s="2" customFormat="1" ht="16.5" customHeight="1">
      <c r="A1324" s="101"/>
      <c r="B1324" s="218"/>
      <c r="C1324" s="101"/>
    </row>
    <row r="1325" spans="1:3" s="2" customFormat="1" ht="16.5" customHeight="1">
      <c r="A1325" s="101"/>
      <c r="B1325" s="218"/>
      <c r="C1325" s="101"/>
    </row>
    <row r="1326" spans="1:3" s="2" customFormat="1" ht="16.5" customHeight="1">
      <c r="A1326" s="101"/>
      <c r="B1326" s="218"/>
      <c r="C1326" s="101"/>
    </row>
    <row r="1327" spans="1:3" s="2" customFormat="1" ht="16.5" customHeight="1">
      <c r="A1327" s="101"/>
      <c r="B1327" s="218"/>
      <c r="C1327" s="101"/>
    </row>
    <row r="1328" spans="1:3" s="2" customFormat="1" ht="16.5" customHeight="1">
      <c r="A1328" s="101"/>
      <c r="B1328" s="218"/>
      <c r="C1328" s="101"/>
    </row>
    <row r="1329" spans="1:3" s="2" customFormat="1" ht="16.5" customHeight="1">
      <c r="A1329" s="101"/>
      <c r="B1329" s="218"/>
      <c r="C1329" s="101"/>
    </row>
    <row r="1330" spans="1:3" s="2" customFormat="1" ht="16.5" customHeight="1">
      <c r="A1330" s="101"/>
      <c r="B1330" s="218"/>
      <c r="C1330" s="101"/>
    </row>
    <row r="1331" spans="1:3" s="2" customFormat="1" ht="16.5" customHeight="1">
      <c r="A1331" s="101"/>
      <c r="B1331" s="218"/>
      <c r="C1331" s="101"/>
    </row>
    <row r="1332" spans="1:3" s="2" customFormat="1" ht="16.5" customHeight="1">
      <c r="A1332" s="101"/>
      <c r="B1332" s="218"/>
      <c r="C1332" s="101"/>
    </row>
    <row r="1333" spans="1:3" s="2" customFormat="1" ht="16.5" customHeight="1">
      <c r="A1333" s="101"/>
      <c r="B1333" s="218"/>
      <c r="C1333" s="101"/>
    </row>
    <row r="1334" spans="1:3" s="2" customFormat="1" ht="16.5" customHeight="1">
      <c r="A1334" s="101"/>
      <c r="B1334" s="218"/>
      <c r="C1334" s="101"/>
    </row>
    <row r="1335" spans="1:3" s="2" customFormat="1" ht="16.5" customHeight="1">
      <c r="A1335" s="101"/>
      <c r="B1335" s="218"/>
      <c r="C1335" s="101"/>
    </row>
    <row r="1336" spans="1:3" s="2" customFormat="1" ht="16.5" customHeight="1">
      <c r="A1336" s="101"/>
      <c r="B1336" s="218"/>
      <c r="C1336" s="101"/>
    </row>
    <row r="1337" spans="1:3" s="2" customFormat="1" ht="16.5" customHeight="1">
      <c r="A1337" s="101"/>
      <c r="B1337" s="218"/>
      <c r="C1337" s="101"/>
    </row>
    <row r="1338" spans="1:3" s="2" customFormat="1" ht="16.5" customHeight="1">
      <c r="A1338" s="101"/>
      <c r="B1338" s="218"/>
      <c r="C1338" s="101"/>
    </row>
    <row r="1339" spans="1:3" s="2" customFormat="1" ht="16.5" customHeight="1">
      <c r="A1339" s="101"/>
      <c r="B1339" s="218"/>
      <c r="C1339" s="101"/>
    </row>
    <row r="1340" spans="1:3" s="2" customFormat="1" ht="16.5" customHeight="1">
      <c r="A1340" s="101"/>
      <c r="B1340" s="218"/>
      <c r="C1340" s="101"/>
    </row>
    <row r="1341" spans="1:3" s="2" customFormat="1" ht="16.5" customHeight="1">
      <c r="A1341" s="101"/>
      <c r="B1341" s="218"/>
      <c r="C1341" s="101"/>
    </row>
    <row r="1342" spans="1:3" s="2" customFormat="1" ht="16.5" customHeight="1">
      <c r="A1342" s="101"/>
      <c r="B1342" s="218"/>
      <c r="C1342" s="101"/>
    </row>
    <row r="1343" spans="1:3" s="2" customFormat="1" ht="16.5" customHeight="1">
      <c r="A1343" s="101"/>
      <c r="B1343" s="218"/>
      <c r="C1343" s="101"/>
    </row>
    <row r="1344" spans="1:3" s="2" customFormat="1" ht="16.5" customHeight="1">
      <c r="A1344" s="101"/>
      <c r="B1344" s="218"/>
      <c r="C1344" s="101"/>
    </row>
    <row r="1345" spans="1:3" s="2" customFormat="1" ht="16.5" customHeight="1">
      <c r="A1345" s="101"/>
      <c r="B1345" s="218"/>
      <c r="C1345" s="101"/>
    </row>
    <row r="1346" spans="1:3" s="2" customFormat="1" ht="16.5" customHeight="1">
      <c r="A1346" s="101"/>
      <c r="B1346" s="218"/>
      <c r="C1346" s="101"/>
    </row>
    <row r="1347" spans="1:3" s="2" customFormat="1" ht="16.5" customHeight="1">
      <c r="A1347" s="101"/>
      <c r="B1347" s="218"/>
      <c r="C1347" s="101"/>
    </row>
    <row r="1348" spans="1:3" s="2" customFormat="1" ht="16.5" customHeight="1">
      <c r="A1348" s="101"/>
      <c r="B1348" s="218"/>
      <c r="C1348" s="101"/>
    </row>
    <row r="1349" spans="1:3" s="2" customFormat="1" ht="16.5" customHeight="1">
      <c r="A1349" s="101"/>
      <c r="B1349" s="218"/>
      <c r="C1349" s="101"/>
    </row>
    <row r="1350" spans="1:3" s="2" customFormat="1" ht="16.5" customHeight="1">
      <c r="A1350" s="101"/>
      <c r="B1350" s="218"/>
      <c r="C1350" s="101"/>
    </row>
    <row r="1351" spans="1:3" s="2" customFormat="1" ht="16.5" customHeight="1">
      <c r="A1351" s="101"/>
      <c r="B1351" s="218"/>
      <c r="C1351" s="101"/>
    </row>
    <row r="1352" spans="1:3" s="2" customFormat="1" ht="16.5" customHeight="1">
      <c r="A1352" s="101"/>
      <c r="B1352" s="218"/>
      <c r="C1352" s="101"/>
    </row>
    <row r="1353" spans="1:3" s="2" customFormat="1" ht="16.5" customHeight="1">
      <c r="A1353" s="101"/>
      <c r="B1353" s="218"/>
      <c r="C1353" s="101"/>
    </row>
    <row r="1354" spans="1:3" s="2" customFormat="1" ht="16.5" customHeight="1">
      <c r="A1354" s="101"/>
      <c r="B1354" s="218"/>
      <c r="C1354" s="101"/>
    </row>
    <row r="1355" spans="1:3" s="2" customFormat="1" ht="16.5" customHeight="1">
      <c r="A1355" s="101"/>
      <c r="B1355" s="218"/>
      <c r="C1355" s="101"/>
    </row>
    <row r="1356" spans="1:3" s="2" customFormat="1" ht="16.5" customHeight="1">
      <c r="A1356" s="101"/>
      <c r="B1356" s="218"/>
      <c r="C1356" s="101"/>
    </row>
    <row r="1357" spans="1:3" s="2" customFormat="1" ht="16.5" customHeight="1">
      <c r="A1357" s="101"/>
      <c r="B1357" s="218"/>
      <c r="C1357" s="101"/>
    </row>
    <row r="1358" spans="1:3" s="2" customFormat="1" ht="16.5" customHeight="1">
      <c r="A1358" s="101"/>
      <c r="B1358" s="218"/>
      <c r="C1358" s="101"/>
    </row>
    <row r="1359" spans="1:3" s="2" customFormat="1" ht="16.5" customHeight="1">
      <c r="A1359" s="101"/>
      <c r="B1359" s="218"/>
      <c r="C1359" s="101"/>
    </row>
    <row r="1360" spans="1:3" s="2" customFormat="1" ht="16.5" customHeight="1">
      <c r="A1360" s="101"/>
      <c r="B1360" s="218"/>
      <c r="C1360" s="101"/>
    </row>
    <row r="1361" spans="1:3" s="2" customFormat="1" ht="16.5" customHeight="1">
      <c r="A1361" s="101"/>
      <c r="B1361" s="218"/>
      <c r="C1361" s="101"/>
    </row>
    <row r="1362" spans="1:3" s="2" customFormat="1" ht="16.5" customHeight="1">
      <c r="A1362" s="101"/>
      <c r="B1362" s="218"/>
      <c r="C1362" s="101"/>
    </row>
    <row r="1363" spans="1:3" s="2" customFormat="1" ht="16.5" customHeight="1">
      <c r="A1363" s="101"/>
      <c r="B1363" s="218"/>
      <c r="C1363" s="101"/>
    </row>
    <row r="1364" spans="1:3" s="2" customFormat="1" ht="16.5" customHeight="1">
      <c r="A1364" s="101"/>
      <c r="B1364" s="218"/>
      <c r="C1364" s="101"/>
    </row>
    <row r="1365" spans="1:3" s="2" customFormat="1" ht="16.5" customHeight="1">
      <c r="A1365" s="101"/>
      <c r="B1365" s="218"/>
      <c r="C1365" s="101"/>
    </row>
    <row r="1366" spans="1:3" s="2" customFormat="1" ht="16.5" customHeight="1">
      <c r="A1366" s="101"/>
      <c r="B1366" s="218"/>
      <c r="C1366" s="101"/>
    </row>
    <row r="1367" spans="1:3" s="2" customFormat="1" ht="16.5" customHeight="1">
      <c r="A1367" s="101"/>
      <c r="B1367" s="218"/>
      <c r="C1367" s="101"/>
    </row>
    <row r="1368" spans="1:3" s="2" customFormat="1" ht="16.5" customHeight="1">
      <c r="A1368" s="101"/>
      <c r="B1368" s="218"/>
      <c r="C1368" s="101"/>
    </row>
    <row r="1369" spans="1:3" s="2" customFormat="1" ht="16.5" customHeight="1">
      <c r="A1369" s="101"/>
      <c r="B1369" s="218"/>
      <c r="C1369" s="101"/>
    </row>
    <row r="1370" spans="1:3" s="2" customFormat="1" ht="16.5" customHeight="1">
      <c r="A1370" s="101"/>
      <c r="B1370" s="218"/>
      <c r="C1370" s="101"/>
    </row>
    <row r="1371" spans="1:3" s="2" customFormat="1" ht="16.5" customHeight="1">
      <c r="A1371" s="101"/>
      <c r="B1371" s="218"/>
      <c r="C1371" s="101"/>
    </row>
    <row r="1372" spans="1:3" s="2" customFormat="1" ht="16.5" customHeight="1">
      <c r="A1372" s="101"/>
      <c r="B1372" s="218"/>
      <c r="C1372" s="101"/>
    </row>
    <row r="1373" spans="1:3" s="2" customFormat="1" ht="16.5" customHeight="1">
      <c r="A1373" s="101"/>
      <c r="B1373" s="218"/>
      <c r="C1373" s="101"/>
    </row>
    <row r="1374" spans="1:3" s="2" customFormat="1" ht="16.5" customHeight="1">
      <c r="A1374" s="101"/>
      <c r="B1374" s="218"/>
      <c r="C1374" s="101"/>
    </row>
    <row r="1375" spans="1:3" s="2" customFormat="1" ht="16.5" customHeight="1">
      <c r="A1375" s="101"/>
      <c r="B1375" s="218"/>
      <c r="C1375" s="101"/>
    </row>
    <row r="1376" spans="1:3" s="2" customFormat="1" ht="16.5" customHeight="1">
      <c r="A1376" s="101"/>
      <c r="B1376" s="218"/>
      <c r="C1376" s="101"/>
    </row>
    <row r="1377" spans="1:3" s="2" customFormat="1" ht="16.5" customHeight="1">
      <c r="A1377" s="101"/>
      <c r="B1377" s="218"/>
      <c r="C1377" s="101"/>
    </row>
    <row r="1378" spans="1:3" s="2" customFormat="1" ht="16.5" customHeight="1">
      <c r="A1378" s="101"/>
      <c r="B1378" s="218"/>
      <c r="C1378" s="101"/>
    </row>
    <row r="1379" spans="1:3" s="2" customFormat="1" ht="16.5" customHeight="1">
      <c r="A1379" s="101"/>
      <c r="B1379" s="218"/>
      <c r="C1379" s="101"/>
    </row>
    <row r="1380" spans="1:3" s="2" customFormat="1" ht="16.5" customHeight="1">
      <c r="A1380" s="101"/>
      <c r="B1380" s="218"/>
      <c r="C1380" s="101"/>
    </row>
    <row r="1381" spans="1:3" s="2" customFormat="1" ht="16.5" customHeight="1">
      <c r="A1381" s="101"/>
      <c r="B1381" s="218"/>
      <c r="C1381" s="101"/>
    </row>
    <row r="1382" spans="1:3" s="2" customFormat="1" ht="16.5" customHeight="1">
      <c r="A1382" s="101"/>
      <c r="B1382" s="218"/>
      <c r="C1382" s="101"/>
    </row>
    <row r="1383" spans="1:3" s="2" customFormat="1" ht="16.5" customHeight="1">
      <c r="A1383" s="101"/>
      <c r="B1383" s="218"/>
      <c r="C1383" s="101"/>
    </row>
    <row r="1384" spans="1:3" s="2" customFormat="1" ht="16.5" customHeight="1">
      <c r="A1384" s="101"/>
      <c r="B1384" s="218"/>
      <c r="C1384" s="101"/>
    </row>
    <row r="1385" spans="1:3" s="2" customFormat="1" ht="16.5" customHeight="1">
      <c r="A1385" s="101"/>
      <c r="B1385" s="218"/>
      <c r="C1385" s="101"/>
    </row>
    <row r="1386" spans="1:3" s="2" customFormat="1" ht="16.5" customHeight="1">
      <c r="A1386" s="101"/>
      <c r="B1386" s="218"/>
      <c r="C1386" s="101"/>
    </row>
  </sheetData>
  <sheetProtection/>
  <protectedRanges>
    <protectedRange sqref="C5:C1278" name="区域20"/>
  </protectedRanges>
  <mergeCells count="2">
    <mergeCell ref="A1:C1"/>
    <mergeCell ref="A2:C2"/>
  </mergeCells>
  <printOptions/>
  <pageMargins left="1.13"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131"/>
  <sheetViews>
    <sheetView workbookViewId="0" topLeftCell="A1">
      <selection activeCell="G13" sqref="G13"/>
    </sheetView>
  </sheetViews>
  <sheetFormatPr defaultColWidth="9.00390625" defaultRowHeight="14.25"/>
  <cols>
    <col min="1" max="1" width="34.625" style="2" customWidth="1"/>
    <col min="2" max="2" width="29.50390625" style="2" customWidth="1"/>
    <col min="3" max="16384" width="8.75390625" style="2" bestFit="1" customWidth="1"/>
  </cols>
  <sheetData>
    <row r="1" spans="1:2" ht="54.75" customHeight="1">
      <c r="A1" s="213" t="s">
        <v>2791</v>
      </c>
      <c r="B1" s="213"/>
    </row>
    <row r="2" ht="14.25">
      <c r="B2" s="2" t="s">
        <v>2792</v>
      </c>
    </row>
    <row r="3" spans="1:2" ht="16.5" customHeight="1">
      <c r="A3" s="6" t="s">
        <v>2793</v>
      </c>
      <c r="B3" s="214" t="s">
        <v>2794</v>
      </c>
    </row>
    <row r="4" spans="1:2" ht="16.5" customHeight="1">
      <c r="A4" s="215" t="s">
        <v>2795</v>
      </c>
      <c r="B4" s="216">
        <v>184043</v>
      </c>
    </row>
    <row r="5" spans="1:2" ht="16.5" customHeight="1">
      <c r="A5" s="215" t="s">
        <v>2796</v>
      </c>
      <c r="B5" s="216">
        <v>54139</v>
      </c>
    </row>
    <row r="6" spans="1:2" ht="16.5" customHeight="1">
      <c r="A6" s="217" t="s">
        <v>2797</v>
      </c>
      <c r="B6" s="216">
        <v>27762</v>
      </c>
    </row>
    <row r="7" spans="1:2" ht="16.5" customHeight="1">
      <c r="A7" s="217" t="s">
        <v>2798</v>
      </c>
      <c r="B7" s="216">
        <v>23971</v>
      </c>
    </row>
    <row r="8" spans="1:2" ht="16.5" customHeight="1">
      <c r="A8" s="217" t="s">
        <v>1648</v>
      </c>
      <c r="B8" s="216">
        <v>1568</v>
      </c>
    </row>
    <row r="9" spans="1:2" ht="16.5" customHeight="1">
      <c r="A9" s="217" t="s">
        <v>2799</v>
      </c>
      <c r="B9" s="216">
        <v>838</v>
      </c>
    </row>
    <row r="10" spans="1:2" ht="16.5" customHeight="1">
      <c r="A10" s="215" t="s">
        <v>2800</v>
      </c>
      <c r="B10" s="216">
        <v>7424</v>
      </c>
    </row>
    <row r="11" spans="1:2" ht="16.5" customHeight="1">
      <c r="A11" s="217" t="s">
        <v>2801</v>
      </c>
      <c r="B11" s="216">
        <v>4602</v>
      </c>
    </row>
    <row r="12" spans="1:2" ht="16.5" customHeight="1">
      <c r="A12" s="217" t="s">
        <v>2802</v>
      </c>
      <c r="B12" s="216">
        <v>18</v>
      </c>
    </row>
    <row r="13" spans="1:2" ht="16.5" customHeight="1">
      <c r="A13" s="217" t="s">
        <v>2803</v>
      </c>
      <c r="B13" s="216">
        <v>63</v>
      </c>
    </row>
    <row r="14" spans="1:2" ht="16.5" customHeight="1">
      <c r="A14" s="217" t="s">
        <v>2804</v>
      </c>
      <c r="B14" s="216">
        <v>10</v>
      </c>
    </row>
    <row r="15" spans="1:2" ht="16.5" customHeight="1">
      <c r="A15" s="217" t="s">
        <v>2805</v>
      </c>
      <c r="B15" s="216">
        <v>932</v>
      </c>
    </row>
    <row r="16" spans="1:2" ht="16.5" customHeight="1">
      <c r="A16" s="217" t="s">
        <v>2806</v>
      </c>
      <c r="B16" s="216">
        <v>230</v>
      </c>
    </row>
    <row r="17" spans="1:2" ht="16.5" customHeight="1">
      <c r="A17" s="217" t="s">
        <v>2807</v>
      </c>
      <c r="B17" s="216">
        <v>0</v>
      </c>
    </row>
    <row r="18" spans="1:2" ht="16.5" customHeight="1">
      <c r="A18" s="217" t="s">
        <v>2808</v>
      </c>
      <c r="B18" s="216">
        <v>673</v>
      </c>
    </row>
    <row r="19" spans="1:2" ht="16.5" customHeight="1">
      <c r="A19" s="217" t="s">
        <v>2809</v>
      </c>
      <c r="B19" s="216"/>
    </row>
    <row r="20" spans="1:2" ht="16.5" customHeight="1">
      <c r="A20" s="217" t="s">
        <v>2810</v>
      </c>
      <c r="B20" s="216">
        <v>896</v>
      </c>
    </row>
    <row r="21" spans="1:2" ht="16.5" customHeight="1">
      <c r="A21" s="215" t="s">
        <v>2811</v>
      </c>
      <c r="B21" s="216">
        <v>0</v>
      </c>
    </row>
    <row r="22" spans="1:2" ht="16.5" customHeight="1">
      <c r="A22" s="217" t="s">
        <v>2812</v>
      </c>
      <c r="B22" s="216">
        <v>0</v>
      </c>
    </row>
    <row r="23" spans="1:2" ht="16.5" customHeight="1">
      <c r="A23" s="217" t="s">
        <v>2813</v>
      </c>
      <c r="B23" s="216">
        <v>0</v>
      </c>
    </row>
    <row r="24" spans="1:2" ht="16.5" customHeight="1">
      <c r="A24" s="217" t="s">
        <v>2814</v>
      </c>
      <c r="B24" s="216">
        <v>0</v>
      </c>
    </row>
    <row r="25" spans="1:2" ht="16.5" customHeight="1">
      <c r="A25" s="217" t="s">
        <v>2815</v>
      </c>
      <c r="B25" s="216">
        <v>0</v>
      </c>
    </row>
    <row r="26" spans="1:2" ht="16.5" customHeight="1">
      <c r="A26" s="217" t="s">
        <v>2816</v>
      </c>
      <c r="B26" s="216">
        <v>0</v>
      </c>
    </row>
    <row r="27" spans="1:2" ht="16.5" customHeight="1">
      <c r="A27" s="217" t="s">
        <v>2817</v>
      </c>
      <c r="B27" s="216">
        <v>0</v>
      </c>
    </row>
    <row r="28" spans="1:2" ht="16.5" customHeight="1">
      <c r="A28" s="217" t="s">
        <v>2818</v>
      </c>
      <c r="B28" s="216">
        <v>0</v>
      </c>
    </row>
    <row r="29" spans="1:2" ht="16.5" customHeight="1">
      <c r="A29" s="215" t="s">
        <v>2819</v>
      </c>
      <c r="B29" s="216">
        <v>0</v>
      </c>
    </row>
    <row r="30" spans="1:2" ht="16.5" customHeight="1">
      <c r="A30" s="217" t="s">
        <v>2812</v>
      </c>
      <c r="B30" s="216">
        <v>0</v>
      </c>
    </row>
    <row r="31" spans="1:2" ht="16.5" customHeight="1">
      <c r="A31" s="217" t="s">
        <v>2813</v>
      </c>
      <c r="B31" s="216">
        <v>0</v>
      </c>
    </row>
    <row r="32" spans="1:2" ht="16.5" customHeight="1">
      <c r="A32" s="217" t="s">
        <v>2814</v>
      </c>
      <c r="B32" s="216">
        <v>0</v>
      </c>
    </row>
    <row r="33" spans="1:2" ht="16.5" customHeight="1">
      <c r="A33" s="217" t="s">
        <v>2816</v>
      </c>
      <c r="B33" s="216">
        <v>0</v>
      </c>
    </row>
    <row r="34" spans="1:2" ht="16.5" customHeight="1">
      <c r="A34" s="217" t="s">
        <v>2817</v>
      </c>
      <c r="B34" s="216">
        <v>0</v>
      </c>
    </row>
    <row r="35" spans="1:2" ht="16.5" customHeight="1">
      <c r="A35" s="217" t="s">
        <v>2818</v>
      </c>
      <c r="B35" s="216">
        <v>0</v>
      </c>
    </row>
    <row r="36" spans="1:2" ht="16.5" customHeight="1">
      <c r="A36" s="215" t="s">
        <v>2820</v>
      </c>
      <c r="B36" s="216">
        <v>109392</v>
      </c>
    </row>
    <row r="37" spans="1:2" ht="16.5" customHeight="1">
      <c r="A37" s="217" t="s">
        <v>2821</v>
      </c>
      <c r="B37" s="216">
        <v>104742</v>
      </c>
    </row>
    <row r="38" spans="1:2" ht="16.5" customHeight="1">
      <c r="A38" s="217" t="s">
        <v>2822</v>
      </c>
      <c r="B38" s="216">
        <v>4563</v>
      </c>
    </row>
    <row r="39" spans="1:2" ht="16.5" customHeight="1">
      <c r="A39" s="217" t="s">
        <v>2823</v>
      </c>
      <c r="B39" s="216">
        <v>87</v>
      </c>
    </row>
    <row r="40" spans="1:2" ht="16.5" customHeight="1">
      <c r="A40" s="215" t="s">
        <v>2824</v>
      </c>
      <c r="B40" s="216">
        <v>0</v>
      </c>
    </row>
    <row r="41" spans="1:2" ht="16.5" customHeight="1">
      <c r="A41" s="217" t="s">
        <v>2825</v>
      </c>
      <c r="B41" s="216">
        <v>0</v>
      </c>
    </row>
    <row r="42" spans="1:2" ht="16.5" customHeight="1">
      <c r="A42" s="217" t="s">
        <v>2826</v>
      </c>
      <c r="B42" s="216">
        <v>0</v>
      </c>
    </row>
    <row r="43" spans="1:2" ht="16.5" customHeight="1">
      <c r="A43" s="215" t="s">
        <v>2827</v>
      </c>
      <c r="B43" s="216">
        <v>973</v>
      </c>
    </row>
    <row r="44" spans="1:2" ht="16.5" customHeight="1">
      <c r="A44" s="217" t="s">
        <v>2828</v>
      </c>
      <c r="B44" s="216">
        <v>0</v>
      </c>
    </row>
    <row r="45" spans="1:2" ht="16.5" customHeight="1">
      <c r="A45" s="217" t="s">
        <v>2829</v>
      </c>
      <c r="B45" s="216">
        <v>0</v>
      </c>
    </row>
    <row r="46" spans="1:2" ht="16.5" customHeight="1">
      <c r="A46" s="217" t="s">
        <v>2830</v>
      </c>
      <c r="B46" s="216">
        <v>973</v>
      </c>
    </row>
    <row r="47" spans="1:2" ht="16.5" customHeight="1">
      <c r="A47" s="215" t="s">
        <v>2831</v>
      </c>
      <c r="B47" s="216">
        <v>0</v>
      </c>
    </row>
    <row r="48" spans="1:2" ht="16.5" customHeight="1">
      <c r="A48" s="217" t="s">
        <v>2832</v>
      </c>
      <c r="B48" s="216">
        <v>0</v>
      </c>
    </row>
    <row r="49" spans="1:2" ht="16.5" customHeight="1">
      <c r="A49" s="217" t="s">
        <v>2833</v>
      </c>
      <c r="B49" s="216">
        <v>0</v>
      </c>
    </row>
    <row r="50" spans="1:2" ht="16.5" customHeight="1">
      <c r="A50" s="215" t="s">
        <v>2834</v>
      </c>
      <c r="B50" s="216">
        <v>12115</v>
      </c>
    </row>
    <row r="51" spans="1:2" ht="16.5" customHeight="1">
      <c r="A51" s="217" t="s">
        <v>2835</v>
      </c>
      <c r="B51" s="216">
        <v>2040</v>
      </c>
    </row>
    <row r="52" spans="1:2" ht="16.5" customHeight="1">
      <c r="A52" s="217" t="s">
        <v>2836</v>
      </c>
      <c r="B52" s="216">
        <v>0</v>
      </c>
    </row>
    <row r="53" spans="1:2" ht="16.5" customHeight="1">
      <c r="A53" s="217" t="s">
        <v>2837</v>
      </c>
      <c r="B53" s="216"/>
    </row>
    <row r="54" spans="1:2" ht="16.5" customHeight="1">
      <c r="A54" s="217" t="s">
        <v>2838</v>
      </c>
      <c r="B54" s="216">
        <v>9099</v>
      </c>
    </row>
    <row r="55" spans="1:2" ht="16.5" customHeight="1">
      <c r="A55" s="217" t="s">
        <v>2839</v>
      </c>
      <c r="B55" s="216">
        <v>976</v>
      </c>
    </row>
    <row r="56" spans="1:2" ht="16.5" customHeight="1">
      <c r="A56" s="215" t="s">
        <v>2840</v>
      </c>
      <c r="B56" s="216">
        <v>0</v>
      </c>
    </row>
    <row r="57" spans="1:2" ht="16.5" customHeight="1">
      <c r="A57" s="217" t="s">
        <v>2841</v>
      </c>
      <c r="B57" s="216"/>
    </row>
    <row r="58" spans="1:2" ht="16.5" customHeight="1">
      <c r="A58" s="217" t="s">
        <v>2173</v>
      </c>
      <c r="B58" s="216">
        <v>0</v>
      </c>
    </row>
    <row r="59" spans="1:2" ht="16.5" customHeight="1">
      <c r="A59" s="215" t="s">
        <v>2842</v>
      </c>
      <c r="B59" s="216">
        <v>0</v>
      </c>
    </row>
    <row r="60" spans="1:2" ht="16.5" customHeight="1">
      <c r="A60" s="217" t="s">
        <v>2843</v>
      </c>
      <c r="B60" s="216">
        <v>0</v>
      </c>
    </row>
    <row r="61" spans="1:2" ht="16.5" customHeight="1">
      <c r="A61" s="217" t="s">
        <v>2844</v>
      </c>
      <c r="B61" s="216">
        <v>0</v>
      </c>
    </row>
    <row r="62" spans="1:2" ht="16.5" customHeight="1">
      <c r="A62" s="217" t="s">
        <v>2845</v>
      </c>
      <c r="B62" s="216">
        <v>0</v>
      </c>
    </row>
    <row r="63" spans="1:2" ht="16.5" customHeight="1">
      <c r="A63" s="217" t="s">
        <v>2846</v>
      </c>
      <c r="B63" s="216">
        <v>0</v>
      </c>
    </row>
    <row r="64" spans="1:2" ht="16.5" customHeight="1">
      <c r="A64" s="215" t="s">
        <v>1596</v>
      </c>
      <c r="B64" s="216">
        <v>0</v>
      </c>
    </row>
    <row r="65" spans="1:2" ht="16.5" customHeight="1">
      <c r="A65" s="217" t="s">
        <v>2847</v>
      </c>
      <c r="B65" s="216">
        <v>0</v>
      </c>
    </row>
    <row r="66" spans="1:2" ht="16.5" customHeight="1">
      <c r="A66" s="217" t="s">
        <v>851</v>
      </c>
      <c r="B66" s="216">
        <v>0</v>
      </c>
    </row>
    <row r="67" spans="1:2" ht="16.5" customHeight="1">
      <c r="A67" s="217" t="s">
        <v>2848</v>
      </c>
      <c r="B67" s="216">
        <v>0</v>
      </c>
    </row>
    <row r="68" spans="1:2" ht="16.5" customHeight="1">
      <c r="A68" s="217" t="s">
        <v>879</v>
      </c>
      <c r="B68" s="216">
        <v>0</v>
      </c>
    </row>
    <row r="69" ht="14.25">
      <c r="B69" s="187"/>
    </row>
    <row r="70" ht="14.25">
      <c r="B70" s="187"/>
    </row>
    <row r="71" ht="14.25">
      <c r="B71" s="187"/>
    </row>
    <row r="72" ht="14.25">
      <c r="B72" s="187"/>
    </row>
    <row r="73" ht="14.25">
      <c r="B73" s="187"/>
    </row>
    <row r="74" ht="14.25">
      <c r="B74" s="187"/>
    </row>
    <row r="75" ht="14.25">
      <c r="B75" s="187"/>
    </row>
    <row r="76" ht="14.25">
      <c r="B76" s="187"/>
    </row>
    <row r="77" ht="14.25">
      <c r="B77" s="187"/>
    </row>
    <row r="78" ht="14.25">
      <c r="B78" s="187"/>
    </row>
    <row r="79" ht="14.25">
      <c r="B79" s="187"/>
    </row>
    <row r="80" ht="14.25">
      <c r="B80" s="187"/>
    </row>
    <row r="81" ht="14.25">
      <c r="B81" s="187"/>
    </row>
    <row r="82" ht="14.25">
      <c r="B82" s="187"/>
    </row>
    <row r="83" ht="14.25">
      <c r="B83" s="187"/>
    </row>
    <row r="84" ht="14.25">
      <c r="B84" s="187"/>
    </row>
    <row r="85" ht="14.25">
      <c r="B85" s="187"/>
    </row>
    <row r="86" ht="14.25">
      <c r="B86" s="187"/>
    </row>
    <row r="87" ht="14.25">
      <c r="B87" s="187"/>
    </row>
    <row r="88" ht="14.25">
      <c r="B88" s="187"/>
    </row>
    <row r="89" ht="14.25">
      <c r="B89" s="187"/>
    </row>
    <row r="90" ht="14.25">
      <c r="B90" s="187"/>
    </row>
    <row r="91" ht="14.25">
      <c r="B91" s="187"/>
    </row>
    <row r="92" ht="14.25">
      <c r="B92" s="187"/>
    </row>
    <row r="93" ht="14.25">
      <c r="B93" s="187"/>
    </row>
    <row r="94" ht="14.25">
      <c r="B94" s="187"/>
    </row>
    <row r="95" ht="14.25">
      <c r="B95" s="187"/>
    </row>
    <row r="96" ht="14.25">
      <c r="B96" s="187"/>
    </row>
    <row r="97" ht="14.25">
      <c r="B97" s="187"/>
    </row>
    <row r="98" ht="14.25">
      <c r="B98" s="187"/>
    </row>
    <row r="99" ht="14.25">
      <c r="B99" s="187"/>
    </row>
    <row r="100" ht="14.25">
      <c r="B100" s="187"/>
    </row>
    <row r="101" ht="14.25">
      <c r="B101" s="187"/>
    </row>
    <row r="102" ht="14.25">
      <c r="B102" s="187"/>
    </row>
    <row r="103" ht="14.25">
      <c r="B103" s="187"/>
    </row>
    <row r="104" ht="14.25">
      <c r="B104" s="187"/>
    </row>
    <row r="105" ht="14.25">
      <c r="B105" s="187"/>
    </row>
    <row r="106" ht="14.25">
      <c r="B106" s="187"/>
    </row>
    <row r="107" ht="14.25">
      <c r="B107" s="187"/>
    </row>
    <row r="108" ht="14.25">
      <c r="B108" s="187"/>
    </row>
    <row r="109" ht="14.25">
      <c r="B109" s="187"/>
    </row>
    <row r="110" ht="14.25">
      <c r="B110" s="187"/>
    </row>
    <row r="111" ht="14.25">
      <c r="B111" s="187"/>
    </row>
    <row r="112" ht="14.25">
      <c r="B112" s="92"/>
    </row>
    <row r="113" ht="14.25">
      <c r="B113" s="92"/>
    </row>
    <row r="114" ht="14.25">
      <c r="B114" s="92"/>
    </row>
    <row r="115" ht="14.25">
      <c r="B115" s="92"/>
    </row>
    <row r="116" ht="14.25">
      <c r="B116" s="92"/>
    </row>
    <row r="117" ht="14.25">
      <c r="B117" s="92"/>
    </row>
    <row r="118" ht="14.25">
      <c r="B118" s="92"/>
    </row>
    <row r="119" ht="14.25">
      <c r="B119" s="92"/>
    </row>
    <row r="120" ht="14.25">
      <c r="B120" s="92"/>
    </row>
    <row r="121" ht="14.25">
      <c r="B121" s="92"/>
    </row>
    <row r="122" ht="14.25">
      <c r="B122" s="92"/>
    </row>
    <row r="123" ht="14.25">
      <c r="B123" s="92"/>
    </row>
    <row r="124" ht="14.25">
      <c r="B124" s="92"/>
    </row>
    <row r="125" ht="14.25">
      <c r="B125" s="92"/>
    </row>
    <row r="126" ht="14.25">
      <c r="B126" s="92"/>
    </row>
    <row r="127" ht="14.25">
      <c r="B127" s="92"/>
    </row>
    <row r="128" ht="14.25">
      <c r="B128" s="92"/>
    </row>
    <row r="129" ht="14.25">
      <c r="B129" s="92"/>
    </row>
    <row r="130" ht="14.25">
      <c r="B130" s="92"/>
    </row>
    <row r="131" ht="14.25">
      <c r="B131" s="92"/>
    </row>
  </sheetData>
  <sheetProtection/>
  <mergeCells count="1">
    <mergeCell ref="A1:B1"/>
  </mergeCells>
  <printOptions/>
  <pageMargins left="1.43" right="0.17" top="0.8300000000000001" bottom="0.49"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119"/>
  <sheetViews>
    <sheetView workbookViewId="0" topLeftCell="A52">
      <selection activeCell="I10" sqref="I10"/>
    </sheetView>
  </sheetViews>
  <sheetFormatPr defaultColWidth="8.75390625" defaultRowHeight="14.25"/>
  <cols>
    <col min="1" max="1" width="48.50390625" style="79" customWidth="1"/>
    <col min="2" max="2" width="17.00390625" style="80" customWidth="1"/>
    <col min="3" max="16384" width="8.75390625" style="82" customWidth="1"/>
  </cols>
  <sheetData>
    <row r="1" spans="1:2" s="198" customFormat="1" ht="22.5" customHeight="1">
      <c r="A1" s="200" t="s">
        <v>2849</v>
      </c>
      <c r="B1" s="200"/>
    </row>
    <row r="2" spans="1:2" s="79" customFormat="1" ht="20.25" customHeight="1">
      <c r="A2" s="84"/>
      <c r="B2" s="85" t="s">
        <v>709</v>
      </c>
    </row>
    <row r="3" spans="1:2" s="79" customFormat="1" ht="22.5" customHeight="1">
      <c r="A3" s="201" t="s">
        <v>2850</v>
      </c>
      <c r="B3" s="202" t="s">
        <v>2851</v>
      </c>
    </row>
    <row r="4" spans="1:2" s="199" customFormat="1" ht="22.5" customHeight="1">
      <c r="A4" s="203" t="s">
        <v>2852</v>
      </c>
      <c r="B4" s="90">
        <f>SUM(B5:B10)</f>
        <v>13535</v>
      </c>
    </row>
    <row r="5" spans="1:2" s="199" customFormat="1" ht="22.5" customHeight="1">
      <c r="A5" s="203" t="s">
        <v>2853</v>
      </c>
      <c r="B5" s="90">
        <v>2220</v>
      </c>
    </row>
    <row r="6" spans="1:2" s="199" customFormat="1" ht="22.5" customHeight="1">
      <c r="A6" s="203" t="s">
        <v>2854</v>
      </c>
      <c r="B6" s="90">
        <v>2134</v>
      </c>
    </row>
    <row r="7" spans="1:2" s="199" customFormat="1" ht="22.5" customHeight="1">
      <c r="A7" s="203" t="s">
        <v>2855</v>
      </c>
      <c r="B7" s="90">
        <v>5159</v>
      </c>
    </row>
    <row r="8" spans="1:2" s="199" customFormat="1" ht="22.5" customHeight="1">
      <c r="A8" s="203" t="s">
        <v>2856</v>
      </c>
      <c r="B8" s="90">
        <v>20</v>
      </c>
    </row>
    <row r="9" spans="1:2" s="199" customFormat="1" ht="22.5" customHeight="1">
      <c r="A9" s="203" t="s">
        <v>2857</v>
      </c>
      <c r="B9" s="90">
        <v>4002</v>
      </c>
    </row>
    <row r="10" spans="1:2" s="199" customFormat="1" ht="22.5" customHeight="1">
      <c r="A10" s="203" t="s">
        <v>2858</v>
      </c>
      <c r="B10" s="90"/>
    </row>
    <row r="11" spans="1:2" s="199" customFormat="1" ht="22.5" customHeight="1">
      <c r="A11" s="203" t="s">
        <v>2859</v>
      </c>
      <c r="B11" s="90">
        <f>SUM(B12:B46)</f>
        <v>243054</v>
      </c>
    </row>
    <row r="12" spans="1:2" s="199" customFormat="1" ht="22.5" customHeight="1">
      <c r="A12" s="203" t="s">
        <v>2860</v>
      </c>
      <c r="B12" s="90"/>
    </row>
    <row r="13" spans="1:2" s="199" customFormat="1" ht="22.5" customHeight="1">
      <c r="A13" s="204" t="s">
        <v>2861</v>
      </c>
      <c r="B13" s="205">
        <v>45891</v>
      </c>
    </row>
    <row r="14" spans="1:2" s="199" customFormat="1" ht="22.5" customHeight="1">
      <c r="A14" s="206" t="s">
        <v>2862</v>
      </c>
      <c r="B14" s="207">
        <v>21077</v>
      </c>
    </row>
    <row r="15" spans="1:2" s="199" customFormat="1" ht="22.5" customHeight="1">
      <c r="A15" s="206" t="s">
        <v>2863</v>
      </c>
      <c r="B15" s="207">
        <v>6190</v>
      </c>
    </row>
    <row r="16" spans="1:2" s="199" customFormat="1" ht="22.5" customHeight="1">
      <c r="A16" s="206" t="s">
        <v>2864</v>
      </c>
      <c r="B16" s="207"/>
    </row>
    <row r="17" spans="1:2" s="199" customFormat="1" ht="22.5" customHeight="1">
      <c r="A17" s="206" t="s">
        <v>2865</v>
      </c>
      <c r="B17" s="207"/>
    </row>
    <row r="18" spans="1:2" s="199" customFormat="1" ht="22.5" customHeight="1">
      <c r="A18" s="206" t="s">
        <v>2866</v>
      </c>
      <c r="B18" s="207">
        <v>2139</v>
      </c>
    </row>
    <row r="19" spans="1:2" s="199" customFormat="1" ht="22.5" customHeight="1">
      <c r="A19" s="206" t="s">
        <v>2867</v>
      </c>
      <c r="B19" s="207"/>
    </row>
    <row r="20" spans="1:2" s="199" customFormat="1" ht="22.5" customHeight="1">
      <c r="A20" s="206" t="s">
        <v>2868</v>
      </c>
      <c r="B20" s="207">
        <v>20185</v>
      </c>
    </row>
    <row r="21" spans="1:2" s="199" customFormat="1" ht="22.5" customHeight="1">
      <c r="A21" s="206" t="s">
        <v>2869</v>
      </c>
      <c r="B21" s="207"/>
    </row>
    <row r="22" spans="1:2" s="199" customFormat="1" ht="22.5" customHeight="1">
      <c r="A22" s="206" t="s">
        <v>2870</v>
      </c>
      <c r="B22" s="207"/>
    </row>
    <row r="23" spans="1:2" s="199" customFormat="1" ht="22.5" customHeight="1">
      <c r="A23" s="206" t="s">
        <v>2871</v>
      </c>
      <c r="B23" s="207"/>
    </row>
    <row r="24" spans="1:2" s="199" customFormat="1" ht="22.5" customHeight="1">
      <c r="A24" s="206" t="s">
        <v>2872</v>
      </c>
      <c r="B24" s="207">
        <v>2021</v>
      </c>
    </row>
    <row r="25" spans="1:2" s="199" customFormat="1" ht="22.5" customHeight="1">
      <c r="A25" s="208" t="s">
        <v>2873</v>
      </c>
      <c r="B25" s="209"/>
    </row>
    <row r="26" spans="1:2" s="199" customFormat="1" ht="22.5" customHeight="1">
      <c r="A26" s="208" t="s">
        <v>2874</v>
      </c>
      <c r="B26" s="209"/>
    </row>
    <row r="27" spans="1:2" s="199" customFormat="1" ht="22.5" customHeight="1">
      <c r="A27" s="208" t="s">
        <v>2875</v>
      </c>
      <c r="B27" s="209"/>
    </row>
    <row r="28" spans="1:2" s="199" customFormat="1" ht="22.5" customHeight="1">
      <c r="A28" s="208" t="s">
        <v>2876</v>
      </c>
      <c r="B28" s="209">
        <v>3467</v>
      </c>
    </row>
    <row r="29" spans="1:2" s="199" customFormat="1" ht="22.5" customHeight="1">
      <c r="A29" s="208" t="s">
        <v>2877</v>
      </c>
      <c r="B29" s="209">
        <v>24280</v>
      </c>
    </row>
    <row r="30" spans="1:2" s="199" customFormat="1" ht="22.5" customHeight="1">
      <c r="A30" s="208" t="s">
        <v>2878</v>
      </c>
      <c r="B30" s="209"/>
    </row>
    <row r="31" spans="1:2" s="199" customFormat="1" ht="22.5" customHeight="1">
      <c r="A31" s="208" t="s">
        <v>2879</v>
      </c>
      <c r="B31" s="209">
        <v>470</v>
      </c>
    </row>
    <row r="32" spans="1:2" s="199" customFormat="1" ht="22.5" customHeight="1">
      <c r="A32" s="208" t="s">
        <v>2880</v>
      </c>
      <c r="B32" s="209">
        <v>39568</v>
      </c>
    </row>
    <row r="33" spans="1:2" s="199" customFormat="1" ht="22.5" customHeight="1">
      <c r="A33" s="208" t="s">
        <v>2881</v>
      </c>
      <c r="B33" s="209">
        <v>56794</v>
      </c>
    </row>
    <row r="34" spans="1:2" s="199" customFormat="1" ht="22.5" customHeight="1">
      <c r="A34" s="208" t="s">
        <v>2882</v>
      </c>
      <c r="B34" s="209">
        <v>1581</v>
      </c>
    </row>
    <row r="35" spans="1:2" s="199" customFormat="1" ht="22.5" customHeight="1">
      <c r="A35" s="208" t="s">
        <v>2883</v>
      </c>
      <c r="B35" s="209"/>
    </row>
    <row r="36" spans="1:2" s="199" customFormat="1" ht="22.5" customHeight="1">
      <c r="A36" s="208" t="s">
        <v>2884</v>
      </c>
      <c r="B36" s="209">
        <v>11726</v>
      </c>
    </row>
    <row r="37" spans="1:2" s="199" customFormat="1" ht="22.5" customHeight="1">
      <c r="A37" s="208" t="s">
        <v>2885</v>
      </c>
      <c r="B37" s="209">
        <v>2402</v>
      </c>
    </row>
    <row r="38" spans="1:2" s="199" customFormat="1" ht="22.5" customHeight="1">
      <c r="A38" s="208" t="s">
        <v>2886</v>
      </c>
      <c r="B38" s="209"/>
    </row>
    <row r="39" spans="1:2" s="199" customFormat="1" ht="22.5" customHeight="1">
      <c r="A39" s="208" t="s">
        <v>2887</v>
      </c>
      <c r="B39" s="209"/>
    </row>
    <row r="40" spans="1:2" s="199" customFormat="1" ht="22.5" customHeight="1">
      <c r="A40" s="208" t="s">
        <v>2888</v>
      </c>
      <c r="B40" s="209"/>
    </row>
    <row r="41" spans="1:2" s="199" customFormat="1" ht="22.5" customHeight="1">
      <c r="A41" s="208" t="s">
        <v>2889</v>
      </c>
      <c r="B41" s="209"/>
    </row>
    <row r="42" spans="1:2" s="199" customFormat="1" ht="22.5" customHeight="1">
      <c r="A42" s="208" t="s">
        <v>2890</v>
      </c>
      <c r="B42" s="209">
        <v>608</v>
      </c>
    </row>
    <row r="43" spans="1:2" s="199" customFormat="1" ht="22.5" customHeight="1">
      <c r="A43" s="208" t="s">
        <v>2891</v>
      </c>
      <c r="B43" s="209"/>
    </row>
    <row r="44" spans="1:2" s="199" customFormat="1" ht="22.5" customHeight="1">
      <c r="A44" s="208" t="s">
        <v>2892</v>
      </c>
      <c r="B44" s="209"/>
    </row>
    <row r="45" spans="1:2" s="199" customFormat="1" ht="22.5" customHeight="1">
      <c r="A45" s="208" t="s">
        <v>2893</v>
      </c>
      <c r="B45" s="209">
        <v>108</v>
      </c>
    </row>
    <row r="46" spans="1:2" s="199" customFormat="1" ht="22.5" customHeight="1">
      <c r="A46" s="206" t="s">
        <v>2894</v>
      </c>
      <c r="B46" s="207">
        <v>4547</v>
      </c>
    </row>
    <row r="47" spans="1:2" s="199" customFormat="1" ht="22.5" customHeight="1">
      <c r="A47" s="206" t="s">
        <v>2895</v>
      </c>
      <c r="B47" s="210">
        <f>SUM(B48:B68)</f>
        <v>28263</v>
      </c>
    </row>
    <row r="48" spans="1:2" s="199" customFormat="1" ht="22.5" customHeight="1">
      <c r="A48" s="206" t="s">
        <v>2896</v>
      </c>
      <c r="B48" s="210">
        <v>124</v>
      </c>
    </row>
    <row r="49" spans="1:2" s="199" customFormat="1" ht="22.5" customHeight="1">
      <c r="A49" s="206" t="s">
        <v>2897</v>
      </c>
      <c r="B49" s="210"/>
    </row>
    <row r="50" spans="1:2" s="199" customFormat="1" ht="22.5" customHeight="1">
      <c r="A50" s="206" t="s">
        <v>2898</v>
      </c>
      <c r="B50" s="90"/>
    </row>
    <row r="51" spans="1:2" s="199" customFormat="1" ht="22.5" customHeight="1">
      <c r="A51" s="206" t="s">
        <v>2899</v>
      </c>
      <c r="B51" s="90">
        <v>18</v>
      </c>
    </row>
    <row r="52" spans="1:2" s="199" customFormat="1" ht="22.5" customHeight="1">
      <c r="A52" s="206" t="s">
        <v>2900</v>
      </c>
      <c r="B52" s="210">
        <v>1568</v>
      </c>
    </row>
    <row r="53" spans="1:2" s="199" customFormat="1" ht="22.5" customHeight="1">
      <c r="A53" s="206" t="s">
        <v>2901</v>
      </c>
      <c r="B53" s="90">
        <v>1267</v>
      </c>
    </row>
    <row r="54" spans="1:2" s="199" customFormat="1" ht="22.5" customHeight="1">
      <c r="A54" s="206" t="s">
        <v>2902</v>
      </c>
      <c r="B54" s="90">
        <v>1103</v>
      </c>
    </row>
    <row r="55" spans="1:2" s="199" customFormat="1" ht="22.5" customHeight="1">
      <c r="A55" s="206" t="s">
        <v>2903</v>
      </c>
      <c r="B55" s="90">
        <v>461</v>
      </c>
    </row>
    <row r="56" spans="1:2" s="199" customFormat="1" ht="22.5" customHeight="1">
      <c r="A56" s="206" t="s">
        <v>2904</v>
      </c>
      <c r="B56" s="211">
        <v>6388</v>
      </c>
    </row>
    <row r="57" spans="1:2" s="199" customFormat="1" ht="22.5" customHeight="1">
      <c r="A57" s="206" t="s">
        <v>2905</v>
      </c>
      <c r="B57" s="90">
        <v>1263</v>
      </c>
    </row>
    <row r="58" spans="1:2" s="199" customFormat="1" ht="22.5" customHeight="1">
      <c r="A58" s="206" t="s">
        <v>2906</v>
      </c>
      <c r="B58" s="90">
        <v>975</v>
      </c>
    </row>
    <row r="59" spans="1:2" s="199" customFormat="1" ht="22.5" customHeight="1">
      <c r="A59" s="206" t="s">
        <v>2907</v>
      </c>
      <c r="B59" s="90">
        <v>10977</v>
      </c>
    </row>
    <row r="60" spans="1:2" s="199" customFormat="1" ht="22.5" customHeight="1">
      <c r="A60" s="206" t="s">
        <v>2908</v>
      </c>
      <c r="B60" s="90">
        <v>2511</v>
      </c>
    </row>
    <row r="61" spans="1:2" s="199" customFormat="1" ht="22.5" customHeight="1">
      <c r="A61" s="206" t="s">
        <v>2909</v>
      </c>
      <c r="B61" s="90">
        <v>50</v>
      </c>
    </row>
    <row r="62" spans="1:2" s="199" customFormat="1" ht="22.5" customHeight="1">
      <c r="A62" s="206" t="s">
        <v>2910</v>
      </c>
      <c r="B62" s="90">
        <v>310</v>
      </c>
    </row>
    <row r="63" spans="1:2" s="199" customFormat="1" ht="22.5" customHeight="1">
      <c r="A63" s="206" t="s">
        <v>2911</v>
      </c>
      <c r="B63" s="90"/>
    </row>
    <row r="64" spans="1:2" s="199" customFormat="1" ht="22.5" customHeight="1">
      <c r="A64" s="206" t="s">
        <v>2912</v>
      </c>
      <c r="B64" s="90">
        <v>1223</v>
      </c>
    </row>
    <row r="65" spans="1:2" s="199" customFormat="1" ht="28.5" customHeight="1">
      <c r="A65" s="206" t="s">
        <v>2913</v>
      </c>
      <c r="B65" s="90">
        <v>25</v>
      </c>
    </row>
    <row r="66" spans="1:2" s="199" customFormat="1" ht="22.5" customHeight="1">
      <c r="A66" s="206" t="s">
        <v>2914</v>
      </c>
      <c r="B66" s="90"/>
    </row>
    <row r="67" spans="1:2" s="199" customFormat="1" ht="22.5" customHeight="1">
      <c r="A67" s="206" t="s">
        <v>2915</v>
      </c>
      <c r="B67" s="90"/>
    </row>
    <row r="68" spans="1:2" s="199" customFormat="1" ht="22.5" customHeight="1">
      <c r="A68" s="212" t="s">
        <v>2916</v>
      </c>
      <c r="B68" s="90"/>
    </row>
    <row r="69" spans="1:2" s="81" customFormat="1" ht="14.25">
      <c r="A69" s="199"/>
      <c r="B69" s="80"/>
    </row>
    <row r="70" spans="1:2" s="81" customFormat="1" ht="14.25">
      <c r="A70" s="199"/>
      <c r="B70" s="80"/>
    </row>
    <row r="71" spans="1:2" s="81" customFormat="1" ht="14.25">
      <c r="A71" s="199"/>
      <c r="B71" s="80"/>
    </row>
    <row r="72" spans="1:2" s="81" customFormat="1" ht="14.25">
      <c r="A72" s="199"/>
      <c r="B72" s="80"/>
    </row>
    <row r="73" spans="1:2" s="81" customFormat="1" ht="14.25">
      <c r="A73" s="199"/>
      <c r="B73" s="80"/>
    </row>
    <row r="74" spans="1:2" s="81" customFormat="1" ht="14.25">
      <c r="A74" s="199"/>
      <c r="B74" s="80"/>
    </row>
    <row r="75" spans="1:2" s="81" customFormat="1" ht="14.25">
      <c r="A75" s="199"/>
      <c r="B75" s="80"/>
    </row>
    <row r="76" spans="1:2" s="81" customFormat="1" ht="14.25">
      <c r="A76" s="199"/>
      <c r="B76" s="80"/>
    </row>
    <row r="77" spans="1:2" s="81" customFormat="1" ht="14.25">
      <c r="A77" s="199"/>
      <c r="B77" s="80"/>
    </row>
    <row r="78" spans="1:2" s="81" customFormat="1" ht="14.25">
      <c r="A78" s="199"/>
      <c r="B78" s="80"/>
    </row>
    <row r="79" spans="1:2" s="81" customFormat="1" ht="14.25">
      <c r="A79" s="199"/>
      <c r="B79" s="80"/>
    </row>
    <row r="80" spans="1:2" s="81" customFormat="1" ht="14.25">
      <c r="A80" s="199"/>
      <c r="B80" s="80"/>
    </row>
    <row r="81" spans="1:2" s="81" customFormat="1" ht="14.25">
      <c r="A81" s="199"/>
      <c r="B81" s="80"/>
    </row>
    <row r="82" spans="1:2" s="81" customFormat="1" ht="14.25">
      <c r="A82" s="199"/>
      <c r="B82" s="80"/>
    </row>
    <row r="83" spans="1:2" s="81" customFormat="1" ht="14.25">
      <c r="A83" s="199"/>
      <c r="B83" s="80"/>
    </row>
    <row r="84" spans="1:2" s="81" customFormat="1" ht="14.25">
      <c r="A84" s="199"/>
      <c r="B84" s="80"/>
    </row>
    <row r="85" spans="1:2" s="81" customFormat="1" ht="14.25">
      <c r="A85" s="199"/>
      <c r="B85" s="80"/>
    </row>
    <row r="86" spans="1:2" s="81" customFormat="1" ht="14.25">
      <c r="A86" s="199"/>
      <c r="B86" s="80"/>
    </row>
    <row r="87" spans="1:2" s="81" customFormat="1" ht="14.25">
      <c r="A87" s="199"/>
      <c r="B87" s="80"/>
    </row>
    <row r="88" spans="1:2" s="81" customFormat="1" ht="14.25">
      <c r="A88" s="199"/>
      <c r="B88" s="80"/>
    </row>
    <row r="89" spans="1:2" s="81" customFormat="1" ht="14.25">
      <c r="A89" s="199"/>
      <c r="B89" s="80"/>
    </row>
    <row r="90" spans="1:2" s="81" customFormat="1" ht="14.25">
      <c r="A90" s="199"/>
      <c r="B90" s="80"/>
    </row>
    <row r="91" spans="1:2" s="81" customFormat="1" ht="14.25">
      <c r="A91" s="199"/>
      <c r="B91" s="80"/>
    </row>
    <row r="92" spans="1:2" s="81" customFormat="1" ht="14.25">
      <c r="A92" s="199"/>
      <c r="B92" s="80"/>
    </row>
    <row r="93" spans="1:2" s="81" customFormat="1" ht="14.25">
      <c r="A93" s="199"/>
      <c r="B93" s="80"/>
    </row>
    <row r="94" spans="1:2" s="81" customFormat="1" ht="14.25">
      <c r="A94" s="199"/>
      <c r="B94" s="80"/>
    </row>
    <row r="95" spans="1:2" s="81" customFormat="1" ht="14.25">
      <c r="A95" s="199"/>
      <c r="B95" s="80"/>
    </row>
    <row r="96" spans="1:2" s="81" customFormat="1" ht="14.25">
      <c r="A96" s="199"/>
      <c r="B96" s="80"/>
    </row>
    <row r="97" spans="1:2" s="81" customFormat="1" ht="14.25">
      <c r="A97" s="199"/>
      <c r="B97" s="80"/>
    </row>
    <row r="98" spans="1:2" s="81" customFormat="1" ht="14.25">
      <c r="A98" s="199"/>
      <c r="B98" s="80"/>
    </row>
    <row r="99" spans="1:2" s="81" customFormat="1" ht="14.25">
      <c r="A99" s="199"/>
      <c r="B99" s="80"/>
    </row>
    <row r="100" spans="1:2" s="81" customFormat="1" ht="14.25">
      <c r="A100" s="199"/>
      <c r="B100" s="80"/>
    </row>
    <row r="101" spans="1:2" s="81" customFormat="1" ht="14.25">
      <c r="A101" s="199"/>
      <c r="B101" s="80"/>
    </row>
    <row r="102" spans="1:2" s="81" customFormat="1" ht="14.25">
      <c r="A102" s="199"/>
      <c r="B102" s="80"/>
    </row>
    <row r="103" spans="1:2" s="81" customFormat="1" ht="14.25">
      <c r="A103" s="199"/>
      <c r="B103" s="80"/>
    </row>
    <row r="104" spans="1:2" s="81" customFormat="1" ht="14.25">
      <c r="A104" s="199"/>
      <c r="B104" s="80"/>
    </row>
    <row r="105" spans="1:2" s="81" customFormat="1" ht="14.25">
      <c r="A105" s="199"/>
      <c r="B105" s="80"/>
    </row>
    <row r="106" spans="1:2" s="81" customFormat="1" ht="14.25">
      <c r="A106" s="199"/>
      <c r="B106" s="80"/>
    </row>
    <row r="107" spans="1:2" s="81" customFormat="1" ht="14.25">
      <c r="A107" s="199"/>
      <c r="B107" s="80"/>
    </row>
    <row r="108" spans="1:2" s="81" customFormat="1" ht="14.25">
      <c r="A108" s="199"/>
      <c r="B108" s="80"/>
    </row>
    <row r="109" spans="1:2" s="81" customFormat="1" ht="14.25">
      <c r="A109" s="199"/>
      <c r="B109" s="80"/>
    </row>
    <row r="110" spans="1:2" s="81" customFormat="1" ht="14.25">
      <c r="A110" s="199"/>
      <c r="B110" s="80"/>
    </row>
    <row r="111" spans="1:2" s="81" customFormat="1" ht="14.25">
      <c r="A111" s="199"/>
      <c r="B111" s="80"/>
    </row>
    <row r="112" spans="1:2" s="81" customFormat="1" ht="14.25">
      <c r="A112" s="199"/>
      <c r="B112" s="80"/>
    </row>
    <row r="113" spans="1:2" s="81" customFormat="1" ht="14.25">
      <c r="A113" s="199"/>
      <c r="B113" s="80"/>
    </row>
    <row r="114" spans="1:2" s="81" customFormat="1" ht="14.25">
      <c r="A114" s="199"/>
      <c r="B114" s="80"/>
    </row>
    <row r="115" spans="1:2" s="81" customFormat="1" ht="14.25">
      <c r="A115" s="199"/>
      <c r="B115" s="80"/>
    </row>
    <row r="116" spans="1:2" s="81" customFormat="1" ht="14.25">
      <c r="A116" s="199"/>
      <c r="B116" s="80"/>
    </row>
    <row r="117" spans="1:2" s="81" customFormat="1" ht="14.25">
      <c r="A117" s="199"/>
      <c r="B117" s="80"/>
    </row>
    <row r="118" spans="1:2" s="81" customFormat="1" ht="14.25">
      <c r="A118" s="199"/>
      <c r="B118" s="80"/>
    </row>
    <row r="119" spans="1:2" s="81" customFormat="1" ht="14.25">
      <c r="A119" s="199"/>
      <c r="B119" s="80"/>
    </row>
  </sheetData>
  <sheetProtection/>
  <protectedRanges>
    <protectedRange password="CC35" sqref="B25:B45" name="区域1_1_1"/>
  </protectedRanges>
  <mergeCells count="1">
    <mergeCell ref="A1:B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B11"/>
  <sheetViews>
    <sheetView workbookViewId="0" topLeftCell="A1">
      <selection activeCell="B22" sqref="B22"/>
    </sheetView>
  </sheetViews>
  <sheetFormatPr defaultColWidth="8.125" defaultRowHeight="14.25"/>
  <cols>
    <col min="1" max="1" width="54.375" style="53" customWidth="1"/>
    <col min="2" max="2" width="32.875" style="53" customWidth="1"/>
    <col min="3" max="16384" width="8.125" style="53" customWidth="1"/>
  </cols>
  <sheetData>
    <row r="1" spans="1:2" s="167" customFormat="1" ht="62.25" customHeight="1">
      <c r="A1" s="192" t="s">
        <v>2917</v>
      </c>
      <c r="B1" s="192"/>
    </row>
    <row r="2" spans="1:2" s="168" customFormat="1" ht="23.25" customHeight="1">
      <c r="A2" s="193" t="s">
        <v>2918</v>
      </c>
      <c r="B2" s="194" t="s">
        <v>2919</v>
      </c>
    </row>
    <row r="3" spans="1:2" s="168" customFormat="1" ht="23.25" customHeight="1">
      <c r="A3" s="172" t="s">
        <v>2920</v>
      </c>
      <c r="B3" s="195"/>
    </row>
    <row r="4" spans="1:2" s="168" customFormat="1" ht="23.25" customHeight="1">
      <c r="A4" s="172" t="s">
        <v>2921</v>
      </c>
      <c r="B4" s="195"/>
    </row>
    <row r="5" spans="1:2" s="168" customFormat="1" ht="23.25" customHeight="1">
      <c r="A5" s="172" t="s">
        <v>2922</v>
      </c>
      <c r="B5" s="195"/>
    </row>
    <row r="6" spans="1:2" s="168" customFormat="1" ht="23.25" customHeight="1">
      <c r="A6" s="172" t="s">
        <v>2923</v>
      </c>
      <c r="B6" s="195"/>
    </row>
    <row r="7" spans="1:2" s="168" customFormat="1" ht="23.25" customHeight="1">
      <c r="A7" s="172" t="s">
        <v>2924</v>
      </c>
      <c r="B7" s="196"/>
    </row>
    <row r="8" spans="1:2" s="168" customFormat="1" ht="23.25" customHeight="1">
      <c r="A8" s="172" t="s">
        <v>2925</v>
      </c>
      <c r="B8" s="196"/>
    </row>
    <row r="9" spans="1:2" s="168" customFormat="1" ht="27" customHeight="1">
      <c r="A9" s="197" t="s">
        <v>2926</v>
      </c>
      <c r="B9" s="196"/>
    </row>
    <row r="10" s="191" customFormat="1" ht="14.25"/>
    <row r="11" s="191" customFormat="1" ht="14.25">
      <c r="A11" s="191" t="s">
        <v>2927</v>
      </c>
    </row>
    <row r="12" s="191" customFormat="1" ht="14.25"/>
  </sheetData>
  <sheetProtection/>
  <mergeCells count="1">
    <mergeCell ref="A1:B1"/>
  </mergeCells>
  <printOptions/>
  <pageMargins left="2.6"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朱长卫</cp:lastModifiedBy>
  <cp:lastPrinted>2021-09-18T02:44:23Z</cp:lastPrinted>
  <dcterms:created xsi:type="dcterms:W3CDTF">2019-02-12T09:19:03Z</dcterms:created>
  <dcterms:modified xsi:type="dcterms:W3CDTF">2022-08-29T02:26:46Z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AFF1F2FB0C274319A146F46032268569</vt:lpwstr>
  </property>
</Properties>
</file>